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o\Desktop\po\F26 - Extensión Paso Alto\"/>
    </mc:Choice>
  </mc:AlternateContent>
  <xr:revisionPtr revIDLastSave="0" documentId="13_ncr:1_{EB5C938F-C60D-4A2E-8BF9-814DEB3896FC}" xr6:coauthVersionLast="47" xr6:coauthVersionMax="47" xr10:uidLastSave="{00000000-0000-0000-0000-000000000000}"/>
  <bookViews>
    <workbookView xWindow="-108" yWindow="-108" windowWidth="23256" windowHeight="12456" tabRatio="862" activeTab="13" xr2:uid="{CAB77FD6-9A28-4E0A-A940-9BCEFF7722D4}"/>
  </bookViews>
  <sheets>
    <sheet name="1" sheetId="30" r:id="rId1"/>
    <sheet name="3" sheetId="41" r:id="rId2"/>
    <sheet name="4" sheetId="47" r:id="rId3"/>
    <sheet name="5" sheetId="48" r:id="rId4"/>
    <sheet name="6" sheetId="49" r:id="rId5"/>
    <sheet name="7" sheetId="43" r:id="rId6"/>
    <sheet name="8" sheetId="46" r:id="rId7"/>
    <sheet name="9" sheetId="44" r:id="rId8"/>
    <sheet name="11" sheetId="8" r:id="rId9"/>
    <sheet name="12" sheetId="14" r:id="rId10"/>
    <sheet name="16" sheetId="34" r:id="rId11"/>
    <sheet name="20" sheetId="12" r:id="rId12"/>
    <sheet name="24" sheetId="35" r:id="rId13"/>
    <sheet name="Resumen" sheetId="39" r:id="rId14"/>
  </sheets>
  <definedNames>
    <definedName name="_xlnm._FilterDatabase" localSheetId="5" hidden="1">'7'!$C$5:$L$11</definedName>
    <definedName name="_xlnm._FilterDatabase" localSheetId="6" hidden="1">'8'!$C$5:$L$11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2" l="1"/>
  <c r="B7" i="8"/>
  <c r="E6" i="46"/>
  <c r="G6" i="46"/>
  <c r="H6" i="46"/>
  <c r="I6" i="46"/>
  <c r="J6" i="46"/>
  <c r="K6" i="46"/>
  <c r="L6" i="46"/>
  <c r="M6" i="46"/>
  <c r="N6" i="46"/>
  <c r="O6" i="46"/>
  <c r="P6" i="46"/>
  <c r="Q6" i="46"/>
  <c r="R6" i="46"/>
  <c r="S6" i="46"/>
  <c r="T6" i="46"/>
  <c r="U6" i="46"/>
  <c r="V6" i="46"/>
  <c r="W6" i="46"/>
  <c r="X6" i="46"/>
  <c r="Y6" i="46"/>
  <c r="Z6" i="46"/>
  <c r="AA6" i="46"/>
  <c r="AB6" i="46"/>
  <c r="AC6" i="46"/>
  <c r="AD6" i="46"/>
  <c r="AE6" i="46"/>
  <c r="AF6" i="46"/>
  <c r="AG6" i="46"/>
  <c r="E7" i="46"/>
  <c r="F7" i="46"/>
  <c r="G7" i="46"/>
  <c r="H7" i="46"/>
  <c r="I7" i="46"/>
  <c r="J7" i="46"/>
  <c r="K7" i="46"/>
  <c r="L7" i="46"/>
  <c r="M7" i="46"/>
  <c r="N7" i="46"/>
  <c r="O7" i="46"/>
  <c r="P7" i="46"/>
  <c r="Q7" i="46"/>
  <c r="R7" i="46"/>
  <c r="S7" i="46"/>
  <c r="T7" i="46"/>
  <c r="U7" i="46"/>
  <c r="V7" i="46"/>
  <c r="W7" i="46"/>
  <c r="X7" i="46"/>
  <c r="Y7" i="46"/>
  <c r="Z7" i="46"/>
  <c r="AA7" i="46"/>
  <c r="AB7" i="46"/>
  <c r="AC7" i="46"/>
  <c r="AD7" i="46"/>
  <c r="AE7" i="46"/>
  <c r="AF7" i="46"/>
  <c r="AG7" i="46"/>
  <c r="E8" i="46"/>
  <c r="G8" i="46"/>
  <c r="H8" i="46"/>
  <c r="I8" i="46"/>
  <c r="J8" i="46"/>
  <c r="K8" i="46"/>
  <c r="L8" i="46"/>
  <c r="M8" i="46"/>
  <c r="N8" i="46"/>
  <c r="O8" i="46"/>
  <c r="P8" i="46"/>
  <c r="Q8" i="46"/>
  <c r="R8" i="46"/>
  <c r="S8" i="46"/>
  <c r="T8" i="46"/>
  <c r="U8" i="46"/>
  <c r="V8" i="46"/>
  <c r="W8" i="46"/>
  <c r="X8" i="46"/>
  <c r="Y8" i="46"/>
  <c r="Z8" i="46"/>
  <c r="AA8" i="46"/>
  <c r="AB8" i="46"/>
  <c r="AC8" i="46"/>
  <c r="AD8" i="46"/>
  <c r="AE8" i="46"/>
  <c r="AF8" i="46"/>
  <c r="AG8" i="46"/>
  <c r="E9" i="46"/>
  <c r="F9" i="46"/>
  <c r="G9" i="46"/>
  <c r="H9" i="46"/>
  <c r="I9" i="46"/>
  <c r="J9" i="46"/>
  <c r="K9" i="46"/>
  <c r="L9" i="46"/>
  <c r="M9" i="46"/>
  <c r="N9" i="46"/>
  <c r="O9" i="46"/>
  <c r="P9" i="46"/>
  <c r="Q9" i="46"/>
  <c r="R9" i="46"/>
  <c r="S9" i="46"/>
  <c r="T9" i="46"/>
  <c r="U9" i="46"/>
  <c r="V9" i="46"/>
  <c r="W9" i="46"/>
  <c r="X9" i="46"/>
  <c r="Y9" i="46"/>
  <c r="Z9" i="46"/>
  <c r="AA9" i="46"/>
  <c r="AB9" i="46"/>
  <c r="AC9" i="46"/>
  <c r="AD9" i="46"/>
  <c r="AE9" i="46"/>
  <c r="AF9" i="46"/>
  <c r="AG9" i="46"/>
  <c r="E10" i="46"/>
  <c r="F10" i="46"/>
  <c r="G10" i="46"/>
  <c r="H10" i="46"/>
  <c r="I10" i="46"/>
  <c r="J10" i="46"/>
  <c r="K10" i="46"/>
  <c r="L10" i="46"/>
  <c r="M10" i="46"/>
  <c r="N10" i="46"/>
  <c r="O10" i="46"/>
  <c r="P10" i="46"/>
  <c r="Q10" i="46"/>
  <c r="R10" i="46"/>
  <c r="S10" i="46"/>
  <c r="T10" i="46"/>
  <c r="U10" i="46"/>
  <c r="V10" i="46"/>
  <c r="W10" i="46"/>
  <c r="X10" i="46"/>
  <c r="Y10" i="46"/>
  <c r="Z10" i="46"/>
  <c r="AA10" i="46"/>
  <c r="AB10" i="46"/>
  <c r="AC10" i="46"/>
  <c r="AD10" i="46"/>
  <c r="AE10" i="46"/>
  <c r="AF10" i="46"/>
  <c r="AG10" i="46"/>
  <c r="E11" i="46"/>
  <c r="F11" i="46"/>
  <c r="G11" i="46"/>
  <c r="H11" i="46"/>
  <c r="I11" i="46"/>
  <c r="J11" i="46"/>
  <c r="K11" i="46"/>
  <c r="L11" i="46"/>
  <c r="M11" i="46"/>
  <c r="N11" i="46"/>
  <c r="O11" i="46"/>
  <c r="P11" i="46"/>
  <c r="Q11" i="46"/>
  <c r="R11" i="46"/>
  <c r="S11" i="46"/>
  <c r="T11" i="46"/>
  <c r="U11" i="46"/>
  <c r="V11" i="46"/>
  <c r="W11" i="46"/>
  <c r="X11" i="46"/>
  <c r="Y11" i="46"/>
  <c r="Z11" i="46"/>
  <c r="AA11" i="46"/>
  <c r="AB11" i="46"/>
  <c r="AC11" i="46"/>
  <c r="AD11" i="46"/>
  <c r="AE11" i="46"/>
  <c r="AF11" i="46"/>
  <c r="AG11" i="46"/>
  <c r="C14" i="46"/>
  <c r="C15" i="46"/>
  <c r="C16" i="46"/>
  <c r="C17" i="46"/>
  <c r="C18" i="46"/>
  <c r="C13" i="46"/>
  <c r="C7" i="46"/>
  <c r="C8" i="46" s="1"/>
  <c r="C9" i="46" s="1"/>
  <c r="C10" i="46" s="1"/>
  <c r="C11" i="46" s="1"/>
  <c r="C6" i="46"/>
  <c r="AC18" i="46"/>
  <c r="U18" i="46"/>
  <c r="T18" i="46"/>
  <c r="R18" i="46"/>
  <c r="M18" i="46"/>
  <c r="E18" i="46"/>
  <c r="AG17" i="46"/>
  <c r="AE17" i="46"/>
  <c r="Z17" i="46"/>
  <c r="R17" i="46"/>
  <c r="Q17" i="46"/>
  <c r="O17" i="46"/>
  <c r="J17" i="46"/>
  <c r="AG18" i="46"/>
  <c r="AF18" i="46"/>
  <c r="AE18" i="46"/>
  <c r="AD18" i="46"/>
  <c r="AB18" i="46"/>
  <c r="AA18" i="46"/>
  <c r="Z18" i="46"/>
  <c r="Y18" i="46"/>
  <c r="X18" i="46"/>
  <c r="W18" i="46"/>
  <c r="V18" i="46"/>
  <c r="S18" i="46"/>
  <c r="Q18" i="46"/>
  <c r="P18" i="46"/>
  <c r="O18" i="46"/>
  <c r="N18" i="46"/>
  <c r="L18" i="46"/>
  <c r="K18" i="46"/>
  <c r="J18" i="46"/>
  <c r="I18" i="46"/>
  <c r="H18" i="46"/>
  <c r="G18" i="46"/>
  <c r="F18" i="46"/>
  <c r="AF17" i="46"/>
  <c r="AD17" i="46"/>
  <c r="AC17" i="46"/>
  <c r="AB17" i="46"/>
  <c r="AA17" i="46"/>
  <c r="Y17" i="46"/>
  <c r="X17" i="46"/>
  <c r="W17" i="46"/>
  <c r="V17" i="46"/>
  <c r="U17" i="46"/>
  <c r="T17" i="46"/>
  <c r="S17" i="46"/>
  <c r="P17" i="46"/>
  <c r="N17" i="46"/>
  <c r="M17" i="46"/>
  <c r="L17" i="46"/>
  <c r="K17" i="46"/>
  <c r="I17" i="46"/>
  <c r="H17" i="46"/>
  <c r="G17" i="46"/>
  <c r="F17" i="46"/>
  <c r="E17" i="46"/>
  <c r="C14" i="43" l="1"/>
  <c r="C15" i="43"/>
  <c r="C16" i="43"/>
  <c r="C17" i="43"/>
  <c r="C18" i="43"/>
  <c r="C13" i="43"/>
  <c r="C7" i="43"/>
  <c r="C8" i="43"/>
  <c r="C9" i="43"/>
  <c r="C10" i="43" s="1"/>
  <c r="C11" i="43" s="1"/>
  <c r="C6" i="43"/>
  <c r="A4" i="49"/>
  <c r="F6" i="49"/>
  <c r="E6" i="49"/>
  <c r="D6" i="49"/>
  <c r="C6" i="49"/>
  <c r="D16" i="41" l="1"/>
  <c r="D17" i="41"/>
  <c r="D15" i="41"/>
  <c r="D13" i="41"/>
  <c r="D14" i="41"/>
  <c r="D12" i="41"/>
  <c r="E10" i="41"/>
  <c r="E9" i="41"/>
  <c r="D9" i="41"/>
  <c r="D2" i="41" l="1"/>
  <c r="G5" i="48"/>
  <c r="G6" i="48"/>
  <c r="G4" i="48"/>
  <c r="D5" i="48"/>
  <c r="D6" i="48"/>
  <c r="C5" i="48"/>
  <c r="C6" i="48"/>
  <c r="F5" i="48"/>
  <c r="F6" i="48"/>
  <c r="F4" i="48"/>
  <c r="D4" i="48"/>
  <c r="C4" i="48"/>
  <c r="B5" i="48"/>
  <c r="B6" i="48"/>
  <c r="B4" i="48"/>
  <c r="A5" i="48"/>
  <c r="A6" i="48"/>
  <c r="A4" i="48"/>
  <c r="F6" i="43" l="1"/>
  <c r="G6" i="43"/>
  <c r="H6" i="43"/>
  <c r="I6" i="43"/>
  <c r="J6" i="43"/>
  <c r="K6" i="43"/>
  <c r="L6" i="43"/>
  <c r="M6" i="43"/>
  <c r="N6" i="43"/>
  <c r="O6" i="43"/>
  <c r="P6" i="43"/>
  <c r="Q6" i="43"/>
  <c r="R6" i="43"/>
  <c r="S6" i="43"/>
  <c r="T6" i="43"/>
  <c r="U6" i="43"/>
  <c r="U10" i="43" s="1"/>
  <c r="V6" i="43"/>
  <c r="W6" i="43"/>
  <c r="X6" i="43"/>
  <c r="Y6" i="43"/>
  <c r="Z6" i="43"/>
  <c r="AA6" i="43"/>
  <c r="AB6" i="43"/>
  <c r="AC6" i="43"/>
  <c r="AD6" i="43"/>
  <c r="AE6" i="43"/>
  <c r="AF6" i="43"/>
  <c r="AG6" i="43"/>
  <c r="F7" i="43"/>
  <c r="G7" i="43"/>
  <c r="H7" i="43"/>
  <c r="I7" i="43"/>
  <c r="J7" i="43"/>
  <c r="K7" i="43"/>
  <c r="L7" i="43"/>
  <c r="M7" i="43"/>
  <c r="N7" i="43"/>
  <c r="O7" i="43"/>
  <c r="P7" i="43"/>
  <c r="Q7" i="43"/>
  <c r="R7" i="43"/>
  <c r="S7" i="43"/>
  <c r="T7" i="43"/>
  <c r="U7" i="43"/>
  <c r="V7" i="43"/>
  <c r="W7" i="43"/>
  <c r="X7" i="43"/>
  <c r="Y7" i="43"/>
  <c r="Y11" i="43" s="1"/>
  <c r="Z7" i="43"/>
  <c r="AA7" i="43"/>
  <c r="AB7" i="43"/>
  <c r="AC7" i="43"/>
  <c r="AD7" i="43"/>
  <c r="AE7" i="43"/>
  <c r="AF7" i="43"/>
  <c r="AG7" i="43"/>
  <c r="F8" i="43"/>
  <c r="G8" i="43"/>
  <c r="H8" i="43"/>
  <c r="I8" i="43"/>
  <c r="J8" i="43"/>
  <c r="J10" i="43" s="1"/>
  <c r="K8" i="43"/>
  <c r="K10" i="43" s="1"/>
  <c r="L8" i="43"/>
  <c r="L10" i="43" s="1"/>
  <c r="M8" i="43"/>
  <c r="M10" i="43" s="1"/>
  <c r="N8" i="43"/>
  <c r="O8" i="43"/>
  <c r="P8" i="43"/>
  <c r="Q8" i="43"/>
  <c r="R8" i="43"/>
  <c r="R10" i="43" s="1"/>
  <c r="S8" i="43"/>
  <c r="T8" i="43"/>
  <c r="U8" i="43"/>
  <c r="V8" i="43"/>
  <c r="W8" i="43"/>
  <c r="X8" i="43"/>
  <c r="Y8" i="43"/>
  <c r="Z8" i="43"/>
  <c r="AA8" i="43"/>
  <c r="AA10" i="43" s="1"/>
  <c r="AB8" i="43"/>
  <c r="AC8" i="43"/>
  <c r="AC10" i="43" s="1"/>
  <c r="AD8" i="43"/>
  <c r="AE8" i="43"/>
  <c r="AF8" i="43"/>
  <c r="AG8" i="43"/>
  <c r="AG10" i="43" s="1"/>
  <c r="F9" i="43"/>
  <c r="F11" i="43" s="1"/>
  <c r="G9" i="43"/>
  <c r="H9" i="43"/>
  <c r="I9" i="43"/>
  <c r="J9" i="43"/>
  <c r="K9" i="43"/>
  <c r="L9" i="43"/>
  <c r="M9" i="43"/>
  <c r="N9" i="43"/>
  <c r="N11" i="43" s="1"/>
  <c r="O9" i="43"/>
  <c r="P9" i="43"/>
  <c r="Q9" i="43"/>
  <c r="R9" i="43"/>
  <c r="S9" i="43"/>
  <c r="T9" i="43"/>
  <c r="U9" i="43"/>
  <c r="V9" i="43"/>
  <c r="W9" i="43"/>
  <c r="X9" i="43"/>
  <c r="Y9" i="43"/>
  <c r="Z9" i="43"/>
  <c r="AA9" i="43"/>
  <c r="AB9" i="43"/>
  <c r="AC9" i="43"/>
  <c r="AD9" i="43"/>
  <c r="AE9" i="43"/>
  <c r="AF9" i="43"/>
  <c r="AG9" i="43"/>
  <c r="E7" i="43"/>
  <c r="E8" i="43"/>
  <c r="E9" i="43"/>
  <c r="AG18" i="43"/>
  <c r="AF18" i="43"/>
  <c r="AE18" i="43"/>
  <c r="AD18" i="43"/>
  <c r="AC18" i="43"/>
  <c r="AB18" i="43"/>
  <c r="AA18" i="43"/>
  <c r="Z18" i="43"/>
  <c r="Y18" i="43"/>
  <c r="X18" i="43"/>
  <c r="W18" i="43"/>
  <c r="V18" i="43"/>
  <c r="U18" i="43"/>
  <c r="T18" i="43"/>
  <c r="S18" i="43"/>
  <c r="R18" i="43"/>
  <c r="Q18" i="43"/>
  <c r="P18" i="43"/>
  <c r="O18" i="43"/>
  <c r="N18" i="43"/>
  <c r="M18" i="43"/>
  <c r="L18" i="43"/>
  <c r="K18" i="43"/>
  <c r="J18" i="43"/>
  <c r="I18" i="43"/>
  <c r="H18" i="43"/>
  <c r="G18" i="43"/>
  <c r="F18" i="43"/>
  <c r="E18" i="43"/>
  <c r="AG17" i="43"/>
  <c r="AF17" i="43"/>
  <c r="AE17" i="43"/>
  <c r="AD17" i="43"/>
  <c r="AC17" i="43"/>
  <c r="AB17" i="43"/>
  <c r="AA17" i="43"/>
  <c r="Z17" i="43"/>
  <c r="Y17" i="43"/>
  <c r="X17" i="43"/>
  <c r="W17" i="43"/>
  <c r="V17" i="43"/>
  <c r="U17" i="43"/>
  <c r="T17" i="43"/>
  <c r="S17" i="43"/>
  <c r="R17" i="43"/>
  <c r="Q17" i="43"/>
  <c r="P17" i="43"/>
  <c r="O17" i="43"/>
  <c r="N17" i="43"/>
  <c r="M17" i="43"/>
  <c r="L17" i="43"/>
  <c r="K17" i="43"/>
  <c r="J17" i="43"/>
  <c r="I17" i="43"/>
  <c r="H17" i="43"/>
  <c r="G17" i="43"/>
  <c r="F17" i="43"/>
  <c r="E17" i="43"/>
  <c r="E6" i="43"/>
  <c r="AE10" i="43"/>
  <c r="S11" i="43"/>
  <c r="F10" i="43"/>
  <c r="E7" i="41"/>
  <c r="D21" i="41"/>
  <c r="D20" i="41"/>
  <c r="D19" i="41"/>
  <c r="D7" i="41"/>
  <c r="D10" i="41" s="1"/>
  <c r="E5" i="41"/>
  <c r="D5" i="41"/>
  <c r="L11" i="43" l="1"/>
  <c r="AA11" i="43"/>
  <c r="Z11" i="43"/>
  <c r="X10" i="43"/>
  <c r="G10" i="43"/>
  <c r="H11" i="43"/>
  <c r="T10" i="43"/>
  <c r="K11" i="43"/>
  <c r="AB11" i="43"/>
  <c r="AD10" i="43"/>
  <c r="W10" i="43"/>
  <c r="Q11" i="43"/>
  <c r="P10" i="43"/>
  <c r="AF10" i="43"/>
  <c r="T11" i="43"/>
  <c r="N10" i="43"/>
  <c r="R11" i="43"/>
  <c r="AG11" i="43"/>
  <c r="AF11" i="43"/>
  <c r="P11" i="43"/>
  <c r="AB10" i="43"/>
  <c r="Q10" i="43"/>
  <c r="AE11" i="43"/>
  <c r="O11" i="43"/>
  <c r="AD11" i="43"/>
  <c r="I10" i="43"/>
  <c r="M11" i="43"/>
  <c r="AC11" i="43"/>
  <c r="Y10" i="43"/>
  <c r="J11" i="43"/>
  <c r="V10" i="43"/>
  <c r="U11" i="43"/>
  <c r="X11" i="43"/>
  <c r="O10" i="43"/>
  <c r="H10" i="43"/>
  <c r="Z10" i="43"/>
  <c r="I11" i="43"/>
  <c r="V11" i="43"/>
  <c r="W11" i="43"/>
  <c r="G11" i="43"/>
  <c r="S10" i="43"/>
  <c r="E11" i="43"/>
  <c r="E10" i="43"/>
  <c r="B3" i="44" l="1"/>
  <c r="B8" i="12"/>
  <c r="B5" i="8"/>
  <c r="C4" i="35"/>
  <c r="D4" i="35" s="1"/>
  <c r="C8" i="12" l="1"/>
  <c r="D8" i="12"/>
</calcChain>
</file>

<file path=xl/sharedStrings.xml><?xml version="1.0" encoding="utf-8"?>
<sst xmlns="http://schemas.openxmlformats.org/spreadsheetml/2006/main" count="348" uniqueCount="205">
  <si>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</si>
  <si>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</si>
  <si>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</si>
  <si>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</si>
  <si>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</si>
  <si>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</si>
  <si>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</si>
  <si>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PRENOC1</t>
  </si>
  <si>
    <t>NOC</t>
  </si>
  <si>
    <t>TNOC</t>
  </si>
  <si>
    <t>PMA</t>
  </si>
  <si>
    <t>TPMA</t>
  </si>
  <si>
    <t>FPMA</t>
  </si>
  <si>
    <t>PMD</t>
  </si>
  <si>
    <t>FPTA</t>
  </si>
  <si>
    <t>PRENOC2</t>
  </si>
  <si>
    <t>Servicio</t>
  </si>
  <si>
    <t>Sentido</t>
  </si>
  <si>
    <t>Indicador</t>
  </si>
  <si>
    <t>FPNOC</t>
  </si>
  <si>
    <t>Tipo de Reclamo</t>
  </si>
  <si>
    <t>Total general</t>
  </si>
  <si>
    <t>Código TS</t>
  </si>
  <si>
    <t>Código Usuario</t>
  </si>
  <si>
    <t>Ida</t>
  </si>
  <si>
    <t>Ret</t>
  </si>
  <si>
    <t>Tabla 1: Servicios a modificar y tipo de modificación incluido en la propuesta.</t>
  </si>
  <si>
    <t>Tipo de modificación</t>
  </si>
  <si>
    <t>Tabla 3: Distancia y kilómetros comerciales situación actual y propuesta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</si>
  <si>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</si>
  <si>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</si>
  <si>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</si>
  <si>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11: ITE situación actual por servicio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</si>
  <si>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</si>
  <si>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</si>
  <si>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</si>
  <si>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</si>
  <si>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</si>
  <si>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</si>
  <si>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</si>
  <si>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</si>
  <si>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</si>
  <si>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1A</t>
  </si>
  <si>
    <t>1B</t>
  </si>
  <si>
    <t>4A</t>
  </si>
  <si>
    <t>4B</t>
  </si>
  <si>
    <t>4C</t>
  </si>
  <si>
    <t>5A</t>
  </si>
  <si>
    <t>5B</t>
  </si>
  <si>
    <t>Bus vacío, sin pasajeros</t>
  </si>
  <si>
    <t>Bus con la mitad o menos de los asientos ocupados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</si>
  <si>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</si>
  <si>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</si>
  <si>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</si>
  <si>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</si>
  <si>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</si>
  <si>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</si>
  <si>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</si>
  <si>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</si>
  <si>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</si>
  <si>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La Mayor capacidad disponible está mayoritariamente en el sector comprendido ENTRE LAS PUERTAS del bus.</t>
  </si>
  <si>
    <t>Bus repleto, y: Primera puerta (Puerta delantera) atiborrada de pasajeros, sin capacidad</t>
  </si>
  <si>
    <t>Zona de puertas traseras e intermedias con muy pocos pasajeros.</t>
  </si>
  <si>
    <t>Bus repleto, sin espacio en ninguna de sus puertas.</t>
  </si>
  <si>
    <t>No se detiene en paradero</t>
  </si>
  <si>
    <t>Cobertura</t>
  </si>
  <si>
    <t>Flota PO Vigente</t>
  </si>
  <si>
    <t>Flota Propuesta</t>
  </si>
  <si>
    <t>Tabla 24: Diferencia de flota y justificación de esta</t>
  </si>
  <si>
    <t>Tipo de bus</t>
  </si>
  <si>
    <t>Tabla 9: Tipo de bus a utilizar en servicio modificado</t>
  </si>
  <si>
    <t>Criterio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</si>
  <si>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</si>
  <si>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</si>
  <si>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</si>
  <si>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</si>
  <si>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</si>
  <si>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</si>
  <si>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</si>
  <si>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Otro</t>
  </si>
  <si>
    <t>Distancia Máxima base [km]</t>
  </si>
  <si>
    <t>Distancia Máxima integrada [km]</t>
  </si>
  <si>
    <t>Kilómetros Comerciales LAB</t>
  </si>
  <si>
    <t>Mala frecuencia</t>
  </si>
  <si>
    <t>No se puede subir al bus</t>
  </si>
  <si>
    <t xml:space="preserve"> Tabla 20. Reclamos último trimestre servicio</t>
  </si>
  <si>
    <t>Sección</t>
  </si>
  <si>
    <t>Impacto de la Propuesta</t>
  </si>
  <si>
    <t>4.1</t>
  </si>
  <si>
    <t>Estándares de calidad</t>
  </si>
  <si>
    <t>positiva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</si>
  <si>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</si>
  <si>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</si>
  <si>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</si>
  <si>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</si>
  <si>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</si>
  <si>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</si>
  <si>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</si>
  <si>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</si>
  <si>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</si>
  <si>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</si>
  <si>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</si>
  <si>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</si>
  <si>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</si>
  <si>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</si>
  <si>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</si>
  <si>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</si>
  <si>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</si>
  <si>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PTA1</t>
  </si>
  <si>
    <t>PTA2</t>
  </si>
  <si>
    <t>IE</t>
  </si>
  <si>
    <t>Mañana</t>
  </si>
  <si>
    <t>Tarde</t>
  </si>
  <si>
    <t>DÍA Laboral</t>
  </si>
  <si>
    <t>DÍA Sábado</t>
  </si>
  <si>
    <t>Día Domingo</t>
  </si>
  <si>
    <t>LABORAL</t>
  </si>
  <si>
    <t>SÁBADO</t>
  </si>
  <si>
    <t>DOMINGO</t>
  </si>
  <si>
    <t>PRENOC SAB1</t>
  </si>
  <si>
    <t>NOC SAB</t>
  </si>
  <si>
    <t>TSAB MAÑ</t>
  </si>
  <si>
    <t>PMA SAB</t>
  </si>
  <si>
    <t>MAÑ SAB</t>
  </si>
  <si>
    <t>PMD SAB</t>
  </si>
  <si>
    <t>TARDE SAB</t>
  </si>
  <si>
    <t>TSAB NOC</t>
  </si>
  <si>
    <t>PRENOC SAB2</t>
  </si>
  <si>
    <t>PRENOC DOM1</t>
  </si>
  <si>
    <t>NOC DOM</t>
  </si>
  <si>
    <t>TDOM MAÑ</t>
  </si>
  <si>
    <t>MAÑ DOM</t>
  </si>
  <si>
    <t>MED DOM</t>
  </si>
  <si>
    <t>TAR DOM</t>
  </si>
  <si>
    <t>TDOM NOC</t>
  </si>
  <si>
    <t>PRENOC DOM2</t>
  </si>
  <si>
    <t>Delta</t>
  </si>
  <si>
    <t>Destino u Origen de buses</t>
  </si>
  <si>
    <t>No requiere</t>
  </si>
  <si>
    <t>Enero</t>
  </si>
  <si>
    <t>Febrero</t>
  </si>
  <si>
    <t>Marzo</t>
  </si>
  <si>
    <t>B</t>
  </si>
  <si>
    <t>Tabla 4: Nuevos puntos de paradas a crear en el sistema</t>
  </si>
  <si>
    <t>ID</t>
  </si>
  <si>
    <t>X</t>
  </si>
  <si>
    <t>y</t>
  </si>
  <si>
    <t>Eje</t>
  </si>
  <si>
    <t>Desde</t>
  </si>
  <si>
    <t>Hacia</t>
  </si>
  <si>
    <t>Servicios- Sentido Nueva Parada</t>
  </si>
  <si>
    <t>Tabla 5: Paradas modificadas por inclusión, eliminación, o cambio de nombre, horario o letrero de cortesía de servicios</t>
  </si>
  <si>
    <t>Código Usuario parada</t>
  </si>
  <si>
    <t>Tipo de Modificación</t>
  </si>
  <si>
    <t>Servicio TS</t>
  </si>
  <si>
    <t>Es Zona Paga/Zona Paga Mixta</t>
  </si>
  <si>
    <r>
      <t xml:space="preserve">¿Es punto de medición </t>
    </r>
    <r>
      <rPr>
        <sz val="10"/>
        <color rgb="FFFFFFFF"/>
        <rFont val="Arial"/>
        <family val="2"/>
      </rPr>
      <t>IP?</t>
    </r>
  </si>
  <si>
    <t>¿Elimina último servicio de parada?</t>
  </si>
  <si>
    <t>No</t>
  </si>
  <si>
    <t>Sentido Servicio</t>
  </si>
  <si>
    <t>Variante</t>
  </si>
  <si>
    <t>US</t>
  </si>
  <si>
    <t>Código paradero TS</t>
  </si>
  <si>
    <t>Código  paradero Usuario</t>
  </si>
  <si>
    <t>Comuna</t>
  </si>
  <si>
    <t>Desde ( Cruce 1)</t>
  </si>
  <si>
    <t>Hacia ( Cruce 2)</t>
  </si>
  <si>
    <t>Nombre Paradero</t>
  </si>
  <si>
    <t>Operación con Zona Paga</t>
  </si>
  <si>
    <t>Paradas con Excepciones</t>
  </si>
  <si>
    <t>F26</t>
  </si>
  <si>
    <t>Extensión de Trazado</t>
  </si>
  <si>
    <t>Modificación de Oferta</t>
  </si>
  <si>
    <t>Etiquetas de fila</t>
  </si>
  <si>
    <t>Suma de KM Actual</t>
  </si>
  <si>
    <t>Suma de New KM</t>
  </si>
  <si>
    <t>Laboral</t>
  </si>
  <si>
    <t>Sábado</t>
  </si>
  <si>
    <t>Domingo</t>
  </si>
  <si>
    <t>Paso Alto oriente</t>
  </si>
  <si>
    <t>Paso Alto poniente</t>
  </si>
  <si>
    <t>F26Ida</t>
  </si>
  <si>
    <t>357762.96</t>
  </si>
  <si>
    <t>6282579.93</t>
  </si>
  <si>
    <t>357717.58</t>
  </si>
  <si>
    <t>6282579.35</t>
  </si>
  <si>
    <t>357883.01</t>
  </si>
  <si>
    <t>6282706.91</t>
  </si>
  <si>
    <t>357858.84</t>
  </si>
  <si>
    <t>6282709.93</t>
  </si>
  <si>
    <t>Loma Redonda 3 sur</t>
  </si>
  <si>
    <t>Loma Redonda 4 sur</t>
  </si>
  <si>
    <t>Santa Magdalena</t>
  </si>
  <si>
    <t>Loma Redonda 7 sur</t>
  </si>
  <si>
    <t>Loma Redonda 6 poniente</t>
  </si>
  <si>
    <t>Loma Redonda 7 poniente</t>
  </si>
  <si>
    <t>Tabla 6: Resumen modificación de paradas</t>
  </si>
  <si>
    <t>Paradas vigente eliminadas</t>
  </si>
  <si>
    <t>Paradas vigentes agregadas</t>
  </si>
  <si>
    <t>Paradas vigentes modificadas por otros motivos</t>
  </si>
  <si>
    <t>Nuevos puntos de parada</t>
  </si>
  <si>
    <t>Total</t>
  </si>
  <si>
    <t>--</t>
  </si>
  <si>
    <t>IP</t>
  </si>
  <si>
    <t>negativa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</si>
</sst>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0.0%"/>
    <numFmt numFmtId="165" formatCode="\+#,##0;[Red]\-#,##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theme="0"/>
      <name val="Arial"/>
      <family val="2"/>
    </font>
    <font>
      <sz val="10"/>
      <color rgb="FFFFFFFF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 applyNumberFormat="0" applyFont="0" applyBorder="0" applyProtection="0"/>
    <xf numFmtId="0" fontId="6" fillId="0" borderId="0" applyNumberFormat="0" applyBorder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4" fillId="0" borderId="36" applyNumberFormat="0" applyFill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37" applyNumberFormat="0" applyAlignment="0" applyProtection="0"/>
    <xf numFmtId="0" fontId="19" fillId="10" borderId="38" applyNumberFormat="0" applyAlignment="0" applyProtection="0"/>
    <xf numFmtId="0" fontId="20" fillId="10" borderId="37" applyNumberFormat="0" applyAlignment="0" applyProtection="0"/>
    <xf numFmtId="0" fontId="21" fillId="0" borderId="39" applyNumberFormat="0" applyFill="0" applyAlignment="0" applyProtection="0"/>
    <xf numFmtId="0" fontId="7" fillId="11" borderId="40" applyNumberFormat="0" applyAlignment="0" applyProtection="0"/>
    <xf numFmtId="0" fontId="22" fillId="0" borderId="0" applyNumberFormat="0" applyFill="0" applyBorder="0" applyAlignment="0" applyProtection="0"/>
    <xf numFmtId="0" fontId="1" fillId="12" borderId="41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horizontal="center"/>
    </xf>
    <xf numFmtId="0" fontId="0" fillId="0" borderId="8" xfId="0" applyBorder="1"/>
    <xf numFmtId="0" fontId="9" fillId="0" borderId="0" xfId="0" applyFont="1"/>
    <xf numFmtId="0" fontId="0" fillId="0" borderId="11" xfId="0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" fillId="0" borderId="0" xfId="6"/>
    <xf numFmtId="0" fontId="1" fillId="0" borderId="11" xfId="6" applyBorder="1" applyAlignment="1">
      <alignment horizontal="center"/>
    </xf>
    <xf numFmtId="0" fontId="2" fillId="0" borderId="0" xfId="6" applyFont="1"/>
    <xf numFmtId="0" fontId="5" fillId="5" borderId="16" xfId="0" applyFont="1" applyFill="1" applyBorder="1"/>
    <xf numFmtId="0" fontId="5" fillId="5" borderId="17" xfId="0" applyFont="1" applyFill="1" applyBorder="1" applyAlignment="1">
      <alignment horizontal="center"/>
    </xf>
    <xf numFmtId="0" fontId="7" fillId="3" borderId="11" xfId="6" applyFont="1" applyFill="1" applyBorder="1" applyAlignment="1">
      <alignment horizontal="center" vertical="center" wrapText="1"/>
    </xf>
    <xf numFmtId="0" fontId="1" fillId="0" borderId="11" xfId="6" applyBorder="1"/>
    <xf numFmtId="0" fontId="7" fillId="3" borderId="11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7" fillId="3" borderId="4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0" fillId="0" borderId="25" xfId="1" applyNumberFormat="1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1" xfId="0" applyFill="1" applyBorder="1"/>
    <xf numFmtId="10" fontId="0" fillId="0" borderId="11" xfId="1" applyNumberFormat="1" applyFont="1" applyBorder="1" applyAlignment="1">
      <alignment horizontal="center"/>
    </xf>
    <xf numFmtId="0" fontId="7" fillId="3" borderId="11" xfId="0" applyFont="1" applyFill="1" applyBorder="1" applyAlignment="1">
      <alignment horizontal="center" vertical="center" wrapText="1"/>
    </xf>
    <xf numFmtId="0" fontId="24" fillId="4" borderId="16" xfId="2" applyFont="1" applyFill="1" applyBorder="1" applyAlignment="1">
      <alignment horizontal="center" textRotation="90" wrapText="1"/>
    </xf>
    <xf numFmtId="0" fontId="24" fillId="4" borderId="44" xfId="2" applyFont="1" applyFill="1" applyBorder="1" applyAlignment="1">
      <alignment horizontal="center" textRotation="90" wrapText="1"/>
    </xf>
    <xf numFmtId="2" fontId="24" fillId="4" borderId="44" xfId="2" applyNumberFormat="1" applyFont="1" applyFill="1" applyBorder="1" applyAlignment="1">
      <alignment horizontal="center" textRotation="90" wrapText="1"/>
    </xf>
    <xf numFmtId="0" fontId="24" fillId="4" borderId="17" xfId="2" applyFont="1" applyFill="1" applyBorder="1" applyAlignment="1">
      <alignment horizontal="center" textRotation="90" wrapText="1"/>
    </xf>
    <xf numFmtId="20" fontId="0" fillId="4" borderId="13" xfId="0" applyNumberFormat="1" applyFill="1" applyBorder="1" applyAlignment="1">
      <alignment horizontal="center"/>
    </xf>
    <xf numFmtId="20" fontId="0" fillId="4" borderId="14" xfId="0" applyNumberFormat="1" applyFill="1" applyBorder="1" applyAlignment="1">
      <alignment horizontal="center"/>
    </xf>
    <xf numFmtId="20" fontId="0" fillId="4" borderId="15" xfId="0" applyNumberForma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0" fillId="0" borderId="32" xfId="0" applyBorder="1"/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31" xfId="0" applyBorder="1"/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/>
    <xf numFmtId="0" fontId="0" fillId="0" borderId="5" xfId="0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1" xfId="0" applyBorder="1"/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41" fontId="0" fillId="0" borderId="11" xfId="5" applyFont="1" applyBorder="1" applyAlignment="1">
      <alignment horizontal="center"/>
    </xf>
    <xf numFmtId="0" fontId="25" fillId="0" borderId="11" xfId="0" applyFont="1" applyBorder="1"/>
    <xf numFmtId="1" fontId="0" fillId="0" borderId="26" xfId="0" applyNumberFormat="1" applyBorder="1" applyAlignment="1">
      <alignment horizontal="center"/>
    </xf>
    <xf numFmtId="1" fontId="0" fillId="0" borderId="45" xfId="0" applyNumberFormat="1" applyBorder="1" applyAlignment="1">
      <alignment horizont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26" fillId="3" borderId="11" xfId="3" applyFont="1" applyFill="1" applyBorder="1" applyAlignment="1">
      <alignment horizontal="left" vertical="center" wrapText="1"/>
    </xf>
    <xf numFmtId="0" fontId="26" fillId="3" borderId="11" xfId="4" applyFont="1" applyFill="1" applyBorder="1" applyAlignment="1">
      <alignment horizontal="left" vertical="center" wrapText="1"/>
    </xf>
    <xf numFmtId="0" fontId="6" fillId="0" borderId="0" xfId="3"/>
    <xf numFmtId="0" fontId="28" fillId="0" borderId="11" xfId="0" applyFont="1" applyBorder="1" applyAlignment="1">
      <alignment horizontal="left"/>
    </xf>
    <xf numFmtId="0" fontId="4" fillId="0" borderId="11" xfId="3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1" xfId="0" applyFont="1" applyBorder="1"/>
    <xf numFmtId="0" fontId="28" fillId="0" borderId="11" xfId="0" applyFont="1" applyBorder="1" applyAlignment="1">
      <alignment horizontal="center"/>
    </xf>
    <xf numFmtId="2" fontId="28" fillId="0" borderId="11" xfId="0" applyNumberFormat="1" applyFont="1" applyBorder="1" applyAlignment="1">
      <alignment horizontal="center"/>
    </xf>
    <xf numFmtId="0" fontId="2" fillId="37" borderId="46" xfId="0" applyFont="1" applyFill="1" applyBorder="1"/>
    <xf numFmtId="0" fontId="0" fillId="0" borderId="0" xfId="0" applyAlignment="1">
      <alignment horizontal="left"/>
    </xf>
    <xf numFmtId="41" fontId="0" fillId="0" borderId="0" xfId="0" applyNumberFormat="1"/>
    <xf numFmtId="0" fontId="2" fillId="37" borderId="47" xfId="0" applyFont="1" applyFill="1" applyBorder="1" applyAlignment="1">
      <alignment horizontal="left"/>
    </xf>
    <xf numFmtId="41" fontId="2" fillId="37" borderId="47" xfId="0" applyNumberFormat="1" applyFont="1" applyFill="1" applyBorder="1"/>
    <xf numFmtId="0" fontId="0" fillId="2" borderId="11" xfId="0" applyFill="1" applyBorder="1" applyAlignment="1">
      <alignment horizontal="center"/>
    </xf>
    <xf numFmtId="0" fontId="1" fillId="0" borderId="12" xfId="6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0" fillId="0" borderId="25" xfId="0" applyBorder="1"/>
    <xf numFmtId="0" fontId="0" fillId="0" borderId="12" xfId="0" applyBorder="1"/>
    <xf numFmtId="0" fontId="0" fillId="0" borderId="27" xfId="0" applyBorder="1"/>
    <xf numFmtId="164" fontId="0" fillId="0" borderId="6" xfId="1" quotePrefix="1" applyNumberFormat="1" applyFont="1" applyFill="1" applyBorder="1" applyAlignment="1">
      <alignment horizontal="center"/>
    </xf>
    <xf numFmtId="164" fontId="0" fillId="0" borderId="27" xfId="1" quotePrefix="1" applyNumberFormat="1" applyFont="1" applyFill="1" applyBorder="1" applyAlignment="1">
      <alignment horizontal="center"/>
    </xf>
    <xf numFmtId="41" fontId="0" fillId="0" borderId="31" xfId="5" applyFont="1" applyBorder="1" applyAlignment="1">
      <alignment horizontal="center"/>
    </xf>
    <xf numFmtId="41" fontId="0" fillId="0" borderId="26" xfId="5" applyFont="1" applyBorder="1" applyAlignment="1">
      <alignment horizontal="center"/>
    </xf>
    <xf numFmtId="0" fontId="7" fillId="3" borderId="30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0" fillId="4" borderId="3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10" fontId="0" fillId="0" borderId="31" xfId="1" applyNumberFormat="1" applyFont="1" applyBorder="1" applyAlignment="1">
      <alignment horizontal="center"/>
    </xf>
    <xf numFmtId="10" fontId="0" fillId="0" borderId="26" xfId="1" applyNumberFormat="1" applyFont="1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/>
    </xf>
    <xf numFmtId="0" fontId="2" fillId="2" borderId="49" xfId="0" applyFont="1" applyFill="1" applyBorder="1" applyAlignment="1">
      <alignment horizontal="center"/>
    </xf>
    <xf numFmtId="0" fontId="0" fillId="4" borderId="10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</cellXfs>
  <cellStyles count="60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2" xfId="38" builtinId="36" customBuiltin="1"/>
    <cellStyle name="60% - Énfasis3" xfId="42" builtinId="40" customBuiltin="1"/>
    <cellStyle name="60% - Énfasis4" xfId="46" builtinId="44" customBuiltin="1"/>
    <cellStyle name="60% - Énfasis5" xfId="50" builtinId="48" customBuiltin="1"/>
    <cellStyle name="60% - Énfasis6" xfId="54" builtinId="52" customBuiltin="1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Incorrecto" xfId="20" builtinId="27" customBuiltin="1"/>
    <cellStyle name="Millares [0]" xfId="5" builtinId="6"/>
    <cellStyle name="Millares [0] 2" xfId="8" xr:uid="{D3E7D6A0-5E7A-4370-BAB3-E9FAE0E440A2}"/>
    <cellStyle name="Millares [0] 2 2" xfId="13" xr:uid="{D475ECE5-8FEE-4900-9298-99BBBED86F00}"/>
    <cellStyle name="Millares [0] 2 2 2" xfId="57" xr:uid="{250E1A5A-F011-45CD-B2A5-BF1C9B4CFA3F}"/>
    <cellStyle name="Millares [0] 2 3" xfId="56" xr:uid="{3771B54B-61B5-4415-BC39-7BCE86132B5C}"/>
    <cellStyle name="Millares [0] 2 4" xfId="59" xr:uid="{A2D16A17-C3A6-4442-B95E-28B3FBDD6800}"/>
    <cellStyle name="Millares [0] 3" xfId="55" xr:uid="{E2D885A7-B9ED-4493-AFF0-4089B08C8F37}"/>
    <cellStyle name="Millares [0] 4" xfId="58" xr:uid="{72432A7F-0E3B-4E72-8372-FC1D019D6E68}"/>
    <cellStyle name="Neutral" xfId="21" builtinId="28" customBuiltin="1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Notas" xfId="28" builtinId="10" customBuiltin="1"/>
    <cellStyle name="Porcentaje" xfId="1" builtinId="5"/>
    <cellStyle name="Porcentaje 2" xfId="7" xr:uid="{CDA0A09D-2807-4581-93FF-926C79F395D4}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1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5"/>
  <sheetViews>
    <sheetView zoomScaleNormal="100" workbookViewId="0">
      <selection activeCell="A3" sqref="A3:C5"/>
    </sheetView>
  </sheetViews>
  <sheetFormatPr baseColWidth="10" defaultRowHeight="14.4" x14ac:dyDescent="0.3"/>
  <cols>
    <col min="2" max="2" width="13.44140625" bestFit="1" customWidth="1"/>
    <col min="3" max="3" width="23.44140625" bestFit="1" customWidth="1"/>
    <col min="4" max="4" width="10.44140625" customWidth="1"/>
  </cols>
  <sheetData>
    <row r="1" spans="1:3" x14ac:dyDescent="0.3">
      <c r="A1" s="2" t="s">
        <v>26</v>
      </c>
    </row>
    <row r="2" spans="1:3" ht="15" thickBot="1" x14ac:dyDescent="0.35"/>
    <row r="3" spans="1:3" x14ac:dyDescent="0.3">
      <c r="A3" s="21" t="s">
        <v>22</v>
      </c>
      <c r="B3" s="22" t="s">
        <v>23</v>
      </c>
      <c r="C3" s="23" t="s">
        <v>27</v>
      </c>
    </row>
    <row r="4" spans="1:3" x14ac:dyDescent="0.3">
      <c r="A4" s="13">
        <v>1056</v>
      </c>
      <c r="B4" s="13" t="s">
        <v>170</v>
      </c>
      <c r="C4" s="68" t="s">
        <v>171</v>
      </c>
    </row>
    <row r="5" spans="1:3" x14ac:dyDescent="0.3">
      <c r="A5" s="13">
        <v>1056</v>
      </c>
      <c r="B5" s="13" t="s">
        <v>170</v>
      </c>
      <c r="C5" s="68" t="s">
        <v>172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92D050"/>
  </sheetPr>
  <dimension ref="A1:F4"/>
  <sheetViews>
    <sheetView zoomScaleNormal="100" workbookViewId="0">
      <selection activeCell="A3" sqref="A3"/>
    </sheetView>
  </sheetViews>
  <sheetFormatPr baseColWidth="10" defaultRowHeight="14.4" x14ac:dyDescent="0.3"/>
  <cols>
    <col min="1" max="1" width="10.21875" bestFit="1" customWidth="1"/>
    <col min="2" max="4" width="9.5546875" customWidth="1"/>
    <col min="5" max="6" width="12.21875" customWidth="1"/>
  </cols>
  <sheetData>
    <row r="1" spans="1:6" x14ac:dyDescent="0.3">
      <c r="A1" s="4" t="s">
        <v>33</v>
      </c>
      <c r="B1" s="4"/>
      <c r="C1" s="4"/>
      <c r="D1" s="4"/>
    </row>
    <row r="2" spans="1:6" ht="15" thickBot="1" x14ac:dyDescent="0.35"/>
    <row r="3" spans="1:6" ht="31.5" customHeight="1" x14ac:dyDescent="0.3">
      <c r="A3" s="19" t="s">
        <v>16</v>
      </c>
      <c r="B3" s="19" t="s">
        <v>34</v>
      </c>
      <c r="C3" s="19" t="s">
        <v>35</v>
      </c>
      <c r="D3" s="19" t="s">
        <v>36</v>
      </c>
      <c r="E3" s="19" t="s">
        <v>37</v>
      </c>
      <c r="F3" s="20" t="s">
        <v>38</v>
      </c>
    </row>
    <row r="4" spans="1:6" x14ac:dyDescent="0.3">
      <c r="A4" s="13">
        <v>1056</v>
      </c>
      <c r="B4" s="67">
        <v>4465.8421052632002</v>
      </c>
      <c r="C4" s="67">
        <v>1995</v>
      </c>
      <c r="D4" s="67">
        <v>1087.4285714286</v>
      </c>
      <c r="E4" s="67">
        <v>475.26315789469999</v>
      </c>
      <c r="F4" s="67">
        <v>379.63157894739999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92D050"/>
  </sheetPr>
  <dimension ref="A1:E21"/>
  <sheetViews>
    <sheetView zoomScaleNormal="100" workbookViewId="0"/>
  </sheetViews>
  <sheetFormatPr baseColWidth="10" defaultRowHeight="14.4" x14ac:dyDescent="0.3"/>
  <cols>
    <col min="1" max="1" width="9.44140625" style="12" customWidth="1"/>
    <col min="2" max="2" width="107.77734375" bestFit="1" customWidth="1"/>
    <col min="3" max="3" width="10.21875" bestFit="1" customWidth="1"/>
    <col min="4" max="4" width="9.44140625" bestFit="1" customWidth="1"/>
    <col min="5" max="5" width="26.44140625" bestFit="1" customWidth="1"/>
    <col min="6" max="7" width="10.21875" bestFit="1" customWidth="1"/>
    <col min="8" max="8" width="9.44140625" customWidth="1"/>
    <col min="9" max="9" width="9.44140625" bestFit="1" customWidth="1"/>
    <col min="19" max="19" width="18.5546875" bestFit="1" customWidth="1"/>
  </cols>
  <sheetData>
    <row r="1" spans="1:5" x14ac:dyDescent="0.3">
      <c r="A1" s="4" t="s">
        <v>39</v>
      </c>
      <c r="B1" s="4"/>
      <c r="C1" s="4"/>
      <c r="D1" s="4"/>
      <c r="E1" s="4"/>
    </row>
    <row r="2" spans="1:5" x14ac:dyDescent="0.3">
      <c r="A2"/>
    </row>
    <row r="3" spans="1:5" ht="15" thickBot="1" x14ac:dyDescent="0.35"/>
    <row r="4" spans="1:5" x14ac:dyDescent="0.3">
      <c r="A4" s="139" t="s">
        <v>40</v>
      </c>
      <c r="B4" s="140"/>
    </row>
    <row r="5" spans="1:5" ht="15" thickBot="1" x14ac:dyDescent="0.35">
      <c r="A5" s="141" t="s">
        <v>41</v>
      </c>
      <c r="B5" s="142"/>
      <c r="C5" s="10"/>
      <c r="D5" s="10"/>
      <c r="E5" s="10"/>
    </row>
    <row r="6" spans="1:5" x14ac:dyDescent="0.3">
      <c r="A6" s="16">
        <v>0</v>
      </c>
      <c r="B6" s="8" t="s">
        <v>49</v>
      </c>
      <c r="C6" s="10"/>
      <c r="D6" s="10"/>
      <c r="E6" s="10"/>
    </row>
    <row r="7" spans="1:5" x14ac:dyDescent="0.3">
      <c r="A7" s="14" t="s">
        <v>42</v>
      </c>
      <c r="B7" s="6" t="s">
        <v>50</v>
      </c>
      <c r="C7" s="10"/>
      <c r="D7" s="10"/>
      <c r="E7" s="10"/>
    </row>
    <row r="8" spans="1:5" x14ac:dyDescent="0.3">
      <c r="A8" s="14" t="s">
        <v>43</v>
      </c>
      <c r="B8" s="6" t="s">
        <v>51</v>
      </c>
      <c r="C8" s="10"/>
      <c r="D8" s="10"/>
      <c r="E8" s="10"/>
    </row>
    <row r="9" spans="1:5" x14ac:dyDescent="0.3">
      <c r="A9" s="14">
        <v>2</v>
      </c>
      <c r="B9" s="6" t="s">
        <v>52</v>
      </c>
      <c r="C9" s="10"/>
      <c r="D9" s="10"/>
      <c r="E9" s="10"/>
    </row>
    <row r="10" spans="1:5" ht="27.6" customHeight="1" x14ac:dyDescent="0.3">
      <c r="A10" s="14">
        <v>3</v>
      </c>
      <c r="B10" s="6" t="s">
        <v>53</v>
      </c>
      <c r="C10" s="10"/>
      <c r="D10" s="10"/>
      <c r="E10" s="10"/>
    </row>
    <row r="11" spans="1:5" x14ac:dyDescent="0.3">
      <c r="A11" s="137" t="s">
        <v>44</v>
      </c>
      <c r="B11" s="6" t="s">
        <v>54</v>
      </c>
      <c r="C11" s="10"/>
      <c r="D11" s="10"/>
      <c r="E11" s="10"/>
    </row>
    <row r="12" spans="1:5" x14ac:dyDescent="0.3">
      <c r="A12" s="137"/>
      <c r="B12" s="6" t="s">
        <v>55</v>
      </c>
      <c r="C12" s="10"/>
      <c r="D12" s="10"/>
      <c r="E12" s="10"/>
    </row>
    <row r="13" spans="1:5" x14ac:dyDescent="0.3">
      <c r="A13" s="137"/>
      <c r="B13" s="6" t="s">
        <v>56</v>
      </c>
      <c r="C13" s="10"/>
      <c r="D13" s="10"/>
      <c r="E13" s="10"/>
    </row>
    <row r="14" spans="1:5" x14ac:dyDescent="0.3">
      <c r="A14" s="137" t="s">
        <v>45</v>
      </c>
      <c r="B14" s="6" t="s">
        <v>57</v>
      </c>
      <c r="C14" s="10"/>
      <c r="D14" s="10"/>
      <c r="E14" s="10"/>
    </row>
    <row r="15" spans="1:5" x14ac:dyDescent="0.3">
      <c r="A15" s="137"/>
      <c r="B15" s="6" t="s">
        <v>58</v>
      </c>
      <c r="C15" s="10"/>
      <c r="D15" s="10"/>
      <c r="E15" s="10"/>
    </row>
    <row r="16" spans="1:5" x14ac:dyDescent="0.3">
      <c r="A16" s="137"/>
      <c r="B16" s="6" t="s">
        <v>59</v>
      </c>
      <c r="C16" s="10"/>
      <c r="D16" s="10"/>
      <c r="E16" s="10"/>
    </row>
    <row r="17" spans="1:5" x14ac:dyDescent="0.3">
      <c r="A17" s="138" t="s">
        <v>46</v>
      </c>
      <c r="B17" s="6" t="s">
        <v>54</v>
      </c>
      <c r="C17" s="10"/>
      <c r="D17" s="10"/>
      <c r="E17" s="10"/>
    </row>
    <row r="18" spans="1:5" x14ac:dyDescent="0.3">
      <c r="A18" s="138"/>
      <c r="B18" s="6" t="s">
        <v>60</v>
      </c>
      <c r="C18" s="10"/>
      <c r="D18" s="10"/>
      <c r="E18" s="10"/>
    </row>
    <row r="19" spans="1:5" x14ac:dyDescent="0.3">
      <c r="A19" s="137" t="s">
        <v>47</v>
      </c>
      <c r="B19" s="6" t="s">
        <v>61</v>
      </c>
      <c r="C19" s="10"/>
      <c r="D19" s="10"/>
      <c r="E19" s="10"/>
    </row>
    <row r="20" spans="1:5" x14ac:dyDescent="0.3">
      <c r="A20" s="137"/>
      <c r="B20" s="6" t="s">
        <v>62</v>
      </c>
      <c r="C20" s="10"/>
      <c r="D20" s="10"/>
      <c r="E20" s="10"/>
    </row>
    <row r="21" spans="1:5" ht="15" thickBot="1" x14ac:dyDescent="0.35">
      <c r="A21" s="15" t="s">
        <v>48</v>
      </c>
      <c r="B21" s="5" t="s">
        <v>63</v>
      </c>
      <c r="C21" s="10"/>
      <c r="D21" s="10"/>
      <c r="E21" s="10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sheetPr>
    <tabColor rgb="FF92D050"/>
  </sheetPr>
  <dimension ref="A1:D9"/>
  <sheetViews>
    <sheetView zoomScaleNormal="100" workbookViewId="0">
      <selection activeCell="A2" sqref="A2:D8"/>
    </sheetView>
  </sheetViews>
  <sheetFormatPr baseColWidth="10" defaultRowHeight="14.4" x14ac:dyDescent="0.3"/>
  <cols>
    <col min="1" max="1" width="28.44140625" customWidth="1"/>
    <col min="2" max="4" width="11.77734375" customWidth="1"/>
  </cols>
  <sheetData>
    <row r="1" spans="1:4" ht="15" thickBot="1" x14ac:dyDescent="0.35">
      <c r="A1" s="1" t="s">
        <v>85</v>
      </c>
    </row>
    <row r="2" spans="1:4" ht="15" thickBot="1" x14ac:dyDescent="0.35">
      <c r="A2" s="120" t="str">
        <f>"Servicio"&amp;" "&amp;'1'!A4</f>
        <v>Servicio 1056</v>
      </c>
      <c r="B2" s="121"/>
      <c r="C2" s="121"/>
      <c r="D2" s="123"/>
    </row>
    <row r="3" spans="1:4" ht="15" thickBot="1" x14ac:dyDescent="0.35">
      <c r="A3" s="34" t="s">
        <v>20</v>
      </c>
      <c r="B3" s="35" t="s">
        <v>139</v>
      </c>
      <c r="C3" s="35" t="s">
        <v>140</v>
      </c>
      <c r="D3" s="35" t="s">
        <v>141</v>
      </c>
    </row>
    <row r="4" spans="1:4" x14ac:dyDescent="0.3">
      <c r="A4" s="9" t="s">
        <v>64</v>
      </c>
      <c r="B4" s="6">
        <v>4</v>
      </c>
      <c r="C4" s="6">
        <v>1</v>
      </c>
      <c r="D4" s="6">
        <v>8</v>
      </c>
    </row>
    <row r="5" spans="1:4" x14ac:dyDescent="0.3">
      <c r="A5" s="9" t="s">
        <v>83</v>
      </c>
      <c r="B5" s="6">
        <v>3</v>
      </c>
      <c r="C5" s="6">
        <v>2</v>
      </c>
      <c r="D5" s="6">
        <v>5</v>
      </c>
    </row>
    <row r="6" spans="1:4" x14ac:dyDescent="0.3">
      <c r="A6" s="11" t="s">
        <v>84</v>
      </c>
      <c r="B6" s="8">
        <v>0</v>
      </c>
      <c r="C6" s="8">
        <v>0</v>
      </c>
      <c r="D6" s="8">
        <v>0</v>
      </c>
    </row>
    <row r="7" spans="1:4" ht="15" thickBot="1" x14ac:dyDescent="0.35">
      <c r="A7" s="9" t="s">
        <v>79</v>
      </c>
      <c r="B7" s="6">
        <v>3</v>
      </c>
      <c r="C7" s="6">
        <v>4</v>
      </c>
      <c r="D7" s="6">
        <v>7</v>
      </c>
    </row>
    <row r="8" spans="1:4" ht="15" thickBot="1" x14ac:dyDescent="0.35">
      <c r="A8" s="28" t="s">
        <v>21</v>
      </c>
      <c r="B8" s="29">
        <f>SUM(B4:B7)</f>
        <v>10</v>
      </c>
      <c r="C8" s="29">
        <f t="shared" ref="C8:D8" si="0">SUM(C4:C7)</f>
        <v>7</v>
      </c>
      <c r="D8" s="29">
        <f t="shared" si="0"/>
        <v>20</v>
      </c>
    </row>
    <row r="9" spans="1:4" x14ac:dyDescent="0.3">
      <c r="A9" s="7"/>
      <c r="B9" s="7"/>
    </row>
  </sheetData>
  <mergeCells count="1">
    <mergeCell ref="A2:D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4"/>
  <sheetViews>
    <sheetView zoomScale="85" zoomScaleNormal="85" workbookViewId="0">
      <selection activeCell="A3" sqref="A3:E4"/>
    </sheetView>
  </sheetViews>
  <sheetFormatPr baseColWidth="10" defaultRowHeight="14.4" x14ac:dyDescent="0.3"/>
  <cols>
    <col min="2" max="2" width="11.44140625" customWidth="1"/>
    <col min="3" max="3" width="10.5546875" customWidth="1"/>
    <col min="4" max="4" width="10.44140625" customWidth="1"/>
    <col min="5" max="5" width="45" customWidth="1"/>
  </cols>
  <sheetData>
    <row r="1" spans="1:5" x14ac:dyDescent="0.3">
      <c r="A1" s="4" t="s">
        <v>68</v>
      </c>
      <c r="B1" s="4"/>
      <c r="C1" s="17"/>
      <c r="D1" s="4"/>
      <c r="E1" s="4"/>
    </row>
    <row r="2" spans="1:5" x14ac:dyDescent="0.3">
      <c r="C2" s="18"/>
    </row>
    <row r="3" spans="1:5" ht="28.8" x14ac:dyDescent="0.3">
      <c r="A3" s="43" t="s">
        <v>16</v>
      </c>
      <c r="B3" s="43" t="s">
        <v>66</v>
      </c>
      <c r="C3" s="43" t="s">
        <v>67</v>
      </c>
      <c r="D3" s="43" t="s">
        <v>29</v>
      </c>
      <c r="E3" s="43" t="s">
        <v>137</v>
      </c>
    </row>
    <row r="4" spans="1:5" x14ac:dyDescent="0.3">
      <c r="A4" s="13">
        <v>1056</v>
      </c>
      <c r="B4" s="13">
        <v>10</v>
      </c>
      <c r="C4" s="13">
        <f t="shared" ref="C4" si="0">B4</f>
        <v>10</v>
      </c>
      <c r="D4" s="62">
        <f t="shared" ref="D4" si="1">C4-B4</f>
        <v>0</v>
      </c>
      <c r="E4" s="63" t="s">
        <v>138</v>
      </c>
    </row>
  </sheetData>
  <conditionalFormatting sqref="D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tabSelected="1" workbookViewId="0">
      <selection activeCell="A2" sqref="A2:C15"/>
    </sheetView>
  </sheetViews>
  <sheetFormatPr baseColWidth="10" defaultColWidth="10.77734375" defaultRowHeight="14.4" x14ac:dyDescent="0.3"/>
  <cols>
    <col min="1" max="1" width="7.5546875" style="25" customWidth="1"/>
    <col min="2" max="2" width="45.5546875" style="25" bestFit="1" customWidth="1"/>
    <col min="3" max="3" width="13.44140625" style="25" customWidth="1"/>
    <col min="4" max="16384" width="10.77734375" style="25"/>
  </cols>
  <sheetData>
    <row r="2" spans="1:3" ht="30" customHeight="1" x14ac:dyDescent="0.3">
      <c r="A2" s="30" t="s">
        <v>86</v>
      </c>
      <c r="B2" s="30" t="s">
        <v>71</v>
      </c>
      <c r="C2" s="30" t="s">
        <v>87</v>
      </c>
    </row>
    <row r="3" spans="1:3" x14ac:dyDescent="0.3">
      <c r="A3" s="31" t="s">
        <v>88</v>
      </c>
      <c r="B3" s="31" t="s">
        <v>89</v>
      </c>
      <c r="C3" s="26" t="s">
        <v>90</v>
      </c>
    </row>
    <row r="4" spans="1:3" x14ac:dyDescent="0.3">
      <c r="A4" s="31" t="s">
        <v>91</v>
      </c>
      <c r="B4" s="31" t="s">
        <v>65</v>
      </c>
      <c r="C4" s="26" t="s">
        <v>90</v>
      </c>
    </row>
    <row r="5" spans="1:3" x14ac:dyDescent="0.3">
      <c r="A5" s="31" t="s">
        <v>92</v>
      </c>
      <c r="B5" s="31" t="s">
        <v>93</v>
      </c>
      <c r="C5" s="26" t="s">
        <v>95</v>
      </c>
    </row>
    <row r="6" spans="1:3" x14ac:dyDescent="0.3">
      <c r="A6" s="31" t="s">
        <v>94</v>
      </c>
      <c r="B6" s="31" t="s">
        <v>72</v>
      </c>
      <c r="C6" s="26" t="s">
        <v>95</v>
      </c>
    </row>
    <row r="7" spans="1:3" x14ac:dyDescent="0.3">
      <c r="A7" s="31" t="s">
        <v>96</v>
      </c>
      <c r="B7" s="31" t="s">
        <v>73</v>
      </c>
      <c r="C7" s="26" t="s">
        <v>95</v>
      </c>
    </row>
    <row r="8" spans="1:3" x14ac:dyDescent="0.3">
      <c r="A8" s="31" t="s">
        <v>97</v>
      </c>
      <c r="B8" s="31" t="s">
        <v>98</v>
      </c>
      <c r="C8" s="26" t="s">
        <v>95</v>
      </c>
    </row>
    <row r="9" spans="1:3" x14ac:dyDescent="0.3">
      <c r="A9" s="31" t="s">
        <v>99</v>
      </c>
      <c r="B9" s="31" t="s">
        <v>100</v>
      </c>
      <c r="C9" s="26" t="s">
        <v>95</v>
      </c>
    </row>
    <row r="10" spans="1:3" x14ac:dyDescent="0.3">
      <c r="A10" s="31" t="s">
        <v>101</v>
      </c>
      <c r="B10" s="31" t="s">
        <v>74</v>
      </c>
      <c r="C10" s="26" t="s">
        <v>95</v>
      </c>
    </row>
    <row r="11" spans="1:3" x14ac:dyDescent="0.3">
      <c r="A11" s="31" t="s">
        <v>102</v>
      </c>
      <c r="B11" s="31" t="s">
        <v>75</v>
      </c>
      <c r="C11" s="26" t="s">
        <v>204</v>
      </c>
    </row>
    <row r="12" spans="1:3" x14ac:dyDescent="0.3">
      <c r="A12" s="31" t="s">
        <v>103</v>
      </c>
      <c r="B12" s="31" t="s">
        <v>76</v>
      </c>
      <c r="C12" s="26" t="s">
        <v>204</v>
      </c>
    </row>
    <row r="13" spans="1:3" x14ac:dyDescent="0.3">
      <c r="A13" s="31" t="s">
        <v>104</v>
      </c>
      <c r="B13" s="31" t="s">
        <v>77</v>
      </c>
      <c r="C13" s="26" t="s">
        <v>90</v>
      </c>
    </row>
    <row r="14" spans="1:3" x14ac:dyDescent="0.3">
      <c r="A14" s="31" t="s">
        <v>105</v>
      </c>
      <c r="B14" s="31" t="s">
        <v>78</v>
      </c>
      <c r="C14" s="26" t="s">
        <v>90</v>
      </c>
    </row>
    <row r="15" spans="1:3" x14ac:dyDescent="0.3">
      <c r="A15" s="31" t="s">
        <v>106</v>
      </c>
      <c r="B15" s="31" t="s">
        <v>107</v>
      </c>
      <c r="C15" s="26" t="s">
        <v>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8E6C8-A3D8-4954-B1DF-8012A5A78C19}">
  <sheetPr>
    <tabColor rgb="FF92D050"/>
  </sheetPr>
  <dimension ref="A1:I21"/>
  <sheetViews>
    <sheetView showGridLines="0" zoomScale="85" zoomScaleNormal="85" workbookViewId="0">
      <selection activeCell="B2" sqref="B2:E21"/>
    </sheetView>
  </sheetViews>
  <sheetFormatPr baseColWidth="10" defaultRowHeight="14.4" x14ac:dyDescent="0.3"/>
  <cols>
    <col min="2" max="2" width="9.5546875" bestFit="1" customWidth="1"/>
    <col min="3" max="3" width="28.77734375" bestFit="1" customWidth="1"/>
    <col min="4" max="5" width="8.44140625" customWidth="1"/>
  </cols>
  <sheetData>
    <row r="1" spans="1:9" x14ac:dyDescent="0.3">
      <c r="A1" s="27" t="s">
        <v>28</v>
      </c>
    </row>
    <row r="2" spans="1:9" x14ac:dyDescent="0.3">
      <c r="B2" s="106" t="s">
        <v>0</v>
      </c>
      <c r="C2" s="107"/>
      <c r="D2" s="110">
        <f>'1'!A4</f>
        <v>1056</v>
      </c>
      <c r="E2" s="111"/>
    </row>
    <row r="3" spans="1:9" x14ac:dyDescent="0.3">
      <c r="B3" s="108"/>
      <c r="C3" s="109"/>
      <c r="D3" s="40" t="s">
        <v>24</v>
      </c>
      <c r="E3" s="40" t="s">
        <v>25</v>
      </c>
    </row>
    <row r="4" spans="1:9" x14ac:dyDescent="0.3">
      <c r="B4" s="41" t="s">
        <v>1</v>
      </c>
      <c r="C4" s="41" t="s">
        <v>80</v>
      </c>
      <c r="D4" s="13">
        <v>21.88</v>
      </c>
      <c r="E4" s="13">
        <v>0</v>
      </c>
    </row>
    <row r="5" spans="1:9" x14ac:dyDescent="0.3">
      <c r="B5" s="41" t="s">
        <v>1</v>
      </c>
      <c r="C5" s="41" t="s">
        <v>81</v>
      </c>
      <c r="D5" s="13">
        <f>D4</f>
        <v>21.88</v>
      </c>
      <c r="E5" s="13">
        <f>E4</f>
        <v>0</v>
      </c>
    </row>
    <row r="6" spans="1:9" x14ac:dyDescent="0.3">
      <c r="B6" s="41" t="s">
        <v>2</v>
      </c>
      <c r="C6" s="41" t="s">
        <v>80</v>
      </c>
      <c r="D6" s="13">
        <v>23.36</v>
      </c>
      <c r="E6" s="13">
        <v>0</v>
      </c>
    </row>
    <row r="7" spans="1:9" x14ac:dyDescent="0.3">
      <c r="B7" s="41" t="s">
        <v>2</v>
      </c>
      <c r="C7" s="41" t="s">
        <v>81</v>
      </c>
      <c r="D7" s="13">
        <f>D6</f>
        <v>23.36</v>
      </c>
      <c r="E7" s="13">
        <f>E6</f>
        <v>0</v>
      </c>
    </row>
    <row r="8" spans="1:9" ht="5.0999999999999996" customHeight="1" x14ac:dyDescent="0.3"/>
    <row r="9" spans="1:9" x14ac:dyDescent="0.3">
      <c r="B9" s="41" t="s">
        <v>3</v>
      </c>
      <c r="C9" s="41" t="s">
        <v>80</v>
      </c>
      <c r="D9" s="42">
        <f>IFERROR((D6-D4)/D4,0)</f>
        <v>6.7641681901279727E-2</v>
      </c>
      <c r="E9" s="42">
        <f>IFERROR((E6-E4)/E4,0)</f>
        <v>0</v>
      </c>
    </row>
    <row r="10" spans="1:9" x14ac:dyDescent="0.3">
      <c r="B10" s="41" t="s">
        <v>3</v>
      </c>
      <c r="C10" s="41" t="s">
        <v>81</v>
      </c>
      <c r="D10" s="42">
        <f>IFERROR((D7-D5)/D5,0)</f>
        <v>6.7641681901279727E-2</v>
      </c>
      <c r="E10" s="42">
        <f>IFERROR((E7-E5)/E5,0)</f>
        <v>0</v>
      </c>
    </row>
    <row r="11" spans="1:9" ht="12.6" customHeight="1" x14ac:dyDescent="0.3">
      <c r="G11" s="85" t="s">
        <v>173</v>
      </c>
      <c r="H11" s="85" t="s">
        <v>174</v>
      </c>
      <c r="I11" s="85" t="s">
        <v>175</v>
      </c>
    </row>
    <row r="12" spans="1:9" x14ac:dyDescent="0.3">
      <c r="B12" s="41" t="s">
        <v>1</v>
      </c>
      <c r="C12" s="41" t="s">
        <v>82</v>
      </c>
      <c r="D12" s="104">
        <f>H12</f>
        <v>45948</v>
      </c>
      <c r="E12" s="105"/>
      <c r="G12" s="86" t="s">
        <v>176</v>
      </c>
      <c r="H12" s="87">
        <v>45948</v>
      </c>
      <c r="I12" s="87">
        <v>48074.879999999997</v>
      </c>
    </row>
    <row r="13" spans="1:9" x14ac:dyDescent="0.3">
      <c r="B13" s="41" t="s">
        <v>1</v>
      </c>
      <c r="C13" s="41" t="s">
        <v>4</v>
      </c>
      <c r="D13" s="104">
        <f t="shared" ref="D13:D14" si="0">H13</f>
        <v>5863.8400000000011</v>
      </c>
      <c r="E13" s="105"/>
      <c r="G13" s="86" t="s">
        <v>177</v>
      </c>
      <c r="H13" s="87">
        <v>5863.8400000000011</v>
      </c>
      <c r="I13" s="87">
        <v>6260.4800000000014</v>
      </c>
    </row>
    <row r="14" spans="1:9" x14ac:dyDescent="0.3">
      <c r="B14" s="41" t="s">
        <v>1</v>
      </c>
      <c r="C14" s="41" t="s">
        <v>5</v>
      </c>
      <c r="D14" s="104">
        <f t="shared" si="0"/>
        <v>7001.6000000000022</v>
      </c>
      <c r="E14" s="105"/>
      <c r="G14" s="86" t="s">
        <v>178</v>
      </c>
      <c r="H14" s="87">
        <v>7001.6000000000022</v>
      </c>
      <c r="I14" s="87">
        <v>7475.2000000000035</v>
      </c>
    </row>
    <row r="15" spans="1:9" x14ac:dyDescent="0.3">
      <c r="B15" s="41" t="s">
        <v>6</v>
      </c>
      <c r="C15" s="41" t="s">
        <v>82</v>
      </c>
      <c r="D15" s="104">
        <f>I12</f>
        <v>48074.879999999997</v>
      </c>
      <c r="E15" s="105"/>
      <c r="G15" s="88" t="s">
        <v>21</v>
      </c>
      <c r="H15" s="89">
        <v>58813.440000000002</v>
      </c>
      <c r="I15" s="89">
        <v>61810.560000000005</v>
      </c>
    </row>
    <row r="16" spans="1:9" x14ac:dyDescent="0.3">
      <c r="B16" s="41" t="s">
        <v>6</v>
      </c>
      <c r="C16" s="41" t="s">
        <v>4</v>
      </c>
      <c r="D16" s="104">
        <f t="shared" ref="D16:D17" si="1">I13</f>
        <v>6260.4800000000014</v>
      </c>
      <c r="E16" s="105"/>
    </row>
    <row r="17" spans="2:5" x14ac:dyDescent="0.3">
      <c r="B17" s="41" t="s">
        <v>6</v>
      </c>
      <c r="C17" s="41" t="s">
        <v>5</v>
      </c>
      <c r="D17" s="104">
        <f t="shared" si="1"/>
        <v>7475.2000000000035</v>
      </c>
      <c r="E17" s="105"/>
    </row>
    <row r="18" spans="2:5" ht="5.0999999999999996" customHeight="1" x14ac:dyDescent="0.3"/>
    <row r="19" spans="2:5" x14ac:dyDescent="0.3">
      <c r="B19" s="41" t="s">
        <v>3</v>
      </c>
      <c r="C19" s="41" t="s">
        <v>82</v>
      </c>
      <c r="D19" s="112">
        <f>(D15-D12)/D12</f>
        <v>4.6288848263254058E-2</v>
      </c>
      <c r="E19" s="113"/>
    </row>
    <row r="20" spans="2:5" x14ac:dyDescent="0.3">
      <c r="B20" s="41" t="s">
        <v>3</v>
      </c>
      <c r="C20" s="41" t="s">
        <v>4</v>
      </c>
      <c r="D20" s="112">
        <f t="shared" ref="D20:D21" si="2">(D16-D13)/D13</f>
        <v>6.7641681901279754E-2</v>
      </c>
      <c r="E20" s="113"/>
    </row>
    <row r="21" spans="2:5" x14ac:dyDescent="0.3">
      <c r="B21" s="41" t="s">
        <v>3</v>
      </c>
      <c r="C21" s="41" t="s">
        <v>5</v>
      </c>
      <c r="D21" s="112">
        <f t="shared" si="2"/>
        <v>6.7641681901279865E-2</v>
      </c>
      <c r="E21" s="113"/>
    </row>
  </sheetData>
  <mergeCells count="11">
    <mergeCell ref="D15:E15"/>
    <mergeCell ref="D16:E16"/>
    <mergeCell ref="D21:E21"/>
    <mergeCell ref="D17:E17"/>
    <mergeCell ref="D19:E19"/>
    <mergeCell ref="D20:E20"/>
    <mergeCell ref="D13:E13"/>
    <mergeCell ref="B2:C3"/>
    <mergeCell ref="D2:E2"/>
    <mergeCell ref="D12:E12"/>
    <mergeCell ref="D14:E14"/>
  </mergeCells>
  <conditionalFormatting sqref="D9:E10">
    <cfRule type="cellIs" dxfId="12" priority="3" operator="lessThan">
      <formula>0</formula>
    </cfRule>
    <cfRule type="cellIs" dxfId="11" priority="4" operator="greaterThan">
      <formula>0</formula>
    </cfRule>
  </conditionalFormatting>
  <conditionalFormatting sqref="D19:E21">
    <cfRule type="cellIs" dxfId="10" priority="1" operator="lessThan">
      <formula>0</formula>
    </cfRule>
    <cfRule type="cellIs" dxfId="9" priority="2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4258-04C1-424B-A2BB-F010A153A11B}">
  <sheetPr>
    <tabColor rgb="FF92D050"/>
  </sheetPr>
  <dimension ref="A1:G7"/>
  <sheetViews>
    <sheetView zoomScaleNormal="100" workbookViewId="0">
      <selection activeCell="A3" sqref="A3:G7"/>
    </sheetView>
  </sheetViews>
  <sheetFormatPr baseColWidth="10" defaultRowHeight="14.4" x14ac:dyDescent="0.3"/>
  <cols>
    <col min="1" max="1" width="3.88671875" customWidth="1"/>
    <col min="4" max="4" width="19.33203125" customWidth="1"/>
    <col min="5" max="6" width="22.5546875" bestFit="1" customWidth="1"/>
    <col min="7" max="7" width="13.109375" customWidth="1"/>
  </cols>
  <sheetData>
    <row r="1" spans="1:7" x14ac:dyDescent="0.3">
      <c r="A1" s="4" t="s">
        <v>143</v>
      </c>
      <c r="B1" s="4"/>
      <c r="C1" s="4"/>
      <c r="D1" s="4"/>
    </row>
    <row r="2" spans="1:7" ht="15" thickBot="1" x14ac:dyDescent="0.35"/>
    <row r="3" spans="1:7" ht="43.5" customHeight="1" x14ac:dyDescent="0.3">
      <c r="A3" s="71" t="s">
        <v>144</v>
      </c>
      <c r="B3" s="19" t="s">
        <v>145</v>
      </c>
      <c r="C3" s="19" t="s">
        <v>146</v>
      </c>
      <c r="D3" s="19" t="s">
        <v>147</v>
      </c>
      <c r="E3" s="19" t="s">
        <v>148</v>
      </c>
      <c r="F3" s="19" t="s">
        <v>149</v>
      </c>
      <c r="G3" s="72" t="s">
        <v>150</v>
      </c>
    </row>
    <row r="4" spans="1:7" x14ac:dyDescent="0.3">
      <c r="A4" s="13">
        <v>1</v>
      </c>
      <c r="B4" s="13" t="s">
        <v>182</v>
      </c>
      <c r="C4" s="13" t="s">
        <v>183</v>
      </c>
      <c r="D4" s="73" t="s">
        <v>179</v>
      </c>
      <c r="E4" s="63" t="s">
        <v>192</v>
      </c>
      <c r="F4" s="63" t="s">
        <v>193</v>
      </c>
      <c r="G4" s="74" t="s">
        <v>181</v>
      </c>
    </row>
    <row r="5" spans="1:7" x14ac:dyDescent="0.3">
      <c r="A5" s="13">
        <v>2</v>
      </c>
      <c r="B5" s="13" t="s">
        <v>184</v>
      </c>
      <c r="C5" s="13" t="s">
        <v>185</v>
      </c>
      <c r="D5" s="73" t="s">
        <v>179</v>
      </c>
      <c r="E5" s="63" t="s">
        <v>191</v>
      </c>
      <c r="F5" s="63" t="s">
        <v>190</v>
      </c>
      <c r="G5" s="74" t="s">
        <v>181</v>
      </c>
    </row>
    <row r="6" spans="1:7" x14ac:dyDescent="0.3">
      <c r="A6" s="13">
        <v>3</v>
      </c>
      <c r="B6" s="13" t="s">
        <v>186</v>
      </c>
      <c r="C6" s="13" t="s">
        <v>187</v>
      </c>
      <c r="D6" s="73" t="s">
        <v>180</v>
      </c>
      <c r="E6" s="63" t="s">
        <v>190</v>
      </c>
      <c r="F6" s="63" t="s">
        <v>191</v>
      </c>
      <c r="G6" s="74" t="s">
        <v>181</v>
      </c>
    </row>
    <row r="7" spans="1:7" x14ac:dyDescent="0.3">
      <c r="A7" s="13">
        <v>4</v>
      </c>
      <c r="B7" s="13" t="s">
        <v>188</v>
      </c>
      <c r="C7" s="13" t="s">
        <v>189</v>
      </c>
      <c r="D7" s="73" t="s">
        <v>180</v>
      </c>
      <c r="E7" s="63" t="s">
        <v>194</v>
      </c>
      <c r="F7" s="63" t="s">
        <v>195</v>
      </c>
      <c r="G7" s="74" t="s">
        <v>181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1AEB-65F5-4FD6-8FD8-928470469468}">
  <sheetPr>
    <tabColor rgb="FF92D050"/>
  </sheetPr>
  <dimension ref="A1:Q11"/>
  <sheetViews>
    <sheetView zoomScale="85" zoomScaleNormal="85" workbookViewId="0">
      <selection activeCell="A3" sqref="A3"/>
    </sheetView>
  </sheetViews>
  <sheetFormatPr baseColWidth="10" defaultRowHeight="14.4" x14ac:dyDescent="0.3"/>
  <cols>
    <col min="1" max="1" width="13.33203125" customWidth="1"/>
    <col min="2" max="2" width="19" customWidth="1"/>
    <col min="5" max="5" width="18.6640625" customWidth="1"/>
    <col min="6" max="6" width="13.77734375" customWidth="1"/>
    <col min="7" max="7" width="17" customWidth="1"/>
    <col min="9" max="9" width="13.21875" bestFit="1" customWidth="1"/>
    <col min="10" max="10" width="28.33203125" bestFit="1" customWidth="1"/>
    <col min="11" max="11" width="19.33203125" bestFit="1" customWidth="1"/>
    <col min="12" max="12" width="22.33203125" bestFit="1" customWidth="1"/>
    <col min="13" max="13" width="40" bestFit="1" customWidth="1"/>
  </cols>
  <sheetData>
    <row r="1" spans="1:17" x14ac:dyDescent="0.3">
      <c r="A1" s="4" t="s">
        <v>151</v>
      </c>
      <c r="B1" s="4"/>
      <c r="C1" s="4"/>
      <c r="D1" s="4"/>
    </row>
    <row r="3" spans="1:17" ht="39.6" x14ac:dyDescent="0.3">
      <c r="A3" s="76" t="s">
        <v>152</v>
      </c>
      <c r="B3" s="77" t="s">
        <v>153</v>
      </c>
      <c r="C3" s="77" t="s">
        <v>154</v>
      </c>
      <c r="D3" s="76" t="s">
        <v>17</v>
      </c>
      <c r="E3" s="76" t="s">
        <v>155</v>
      </c>
      <c r="F3" s="76" t="s">
        <v>156</v>
      </c>
      <c r="G3" s="76" t="s">
        <v>157</v>
      </c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x14ac:dyDescent="0.3">
      <c r="A4" s="79">
        <f>H9</f>
        <v>0</v>
      </c>
      <c r="B4" s="81">
        <f>A9</f>
        <v>0</v>
      </c>
      <c r="C4" s="79">
        <f>B9</f>
        <v>0</v>
      </c>
      <c r="D4" s="79">
        <f>D9</f>
        <v>0</v>
      </c>
      <c r="E4" s="80" t="s">
        <v>158</v>
      </c>
      <c r="F4" s="80">
        <f>P9</f>
        <v>0</v>
      </c>
      <c r="G4" s="80">
        <f>Q9</f>
        <v>0</v>
      </c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x14ac:dyDescent="0.3">
      <c r="A5" s="79">
        <f t="shared" ref="A5:A6" si="0">H10</f>
        <v>0</v>
      </c>
      <c r="B5" s="81">
        <f t="shared" ref="B5:C6" si="1">A10</f>
        <v>0</v>
      </c>
      <c r="C5" s="79">
        <f t="shared" si="1"/>
        <v>0</v>
      </c>
      <c r="D5" s="79">
        <f t="shared" ref="D5:D6" si="2">D10</f>
        <v>0</v>
      </c>
      <c r="E5" s="80" t="s">
        <v>158</v>
      </c>
      <c r="F5" s="80">
        <f t="shared" ref="F5:F6" si="3">P10</f>
        <v>0</v>
      </c>
      <c r="G5" s="80">
        <f t="shared" ref="G5:G6" si="4">Q10</f>
        <v>0</v>
      </c>
      <c r="H5" s="78"/>
      <c r="I5" s="78"/>
      <c r="J5" s="78"/>
      <c r="K5" s="78"/>
      <c r="L5" s="78"/>
      <c r="M5" s="78"/>
      <c r="N5" s="78"/>
      <c r="O5" s="78"/>
      <c r="P5" s="78"/>
      <c r="Q5" s="78"/>
    </row>
    <row r="6" spans="1:17" x14ac:dyDescent="0.3">
      <c r="A6" s="79">
        <f t="shared" si="0"/>
        <v>0</v>
      </c>
      <c r="B6" s="81">
        <f t="shared" si="1"/>
        <v>0</v>
      </c>
      <c r="C6" s="79">
        <f t="shared" si="1"/>
        <v>0</v>
      </c>
      <c r="D6" s="79">
        <f t="shared" si="2"/>
        <v>0</v>
      </c>
      <c r="E6" s="82" t="s">
        <v>158</v>
      </c>
      <c r="F6" s="80">
        <f t="shared" si="3"/>
        <v>0</v>
      </c>
      <c r="G6" s="80">
        <f t="shared" si="4"/>
        <v>0</v>
      </c>
    </row>
    <row r="8" spans="1:17" ht="52.8" x14ac:dyDescent="0.3">
      <c r="A8" s="77" t="s">
        <v>153</v>
      </c>
      <c r="B8" s="77" t="s">
        <v>22</v>
      </c>
      <c r="C8" s="77" t="s">
        <v>23</v>
      </c>
      <c r="D8" s="76" t="s">
        <v>159</v>
      </c>
      <c r="E8" s="76" t="s">
        <v>160</v>
      </c>
      <c r="F8" s="76" t="s">
        <v>161</v>
      </c>
      <c r="G8" s="76" t="s">
        <v>162</v>
      </c>
      <c r="H8" s="76" t="s">
        <v>163</v>
      </c>
      <c r="I8" s="76" t="s">
        <v>164</v>
      </c>
      <c r="J8" s="76" t="s">
        <v>147</v>
      </c>
      <c r="K8" s="76" t="s">
        <v>165</v>
      </c>
      <c r="L8" s="76" t="s">
        <v>166</v>
      </c>
      <c r="M8" s="76" t="s">
        <v>167</v>
      </c>
      <c r="N8" s="76" t="s">
        <v>168</v>
      </c>
      <c r="O8" s="76" t="s">
        <v>169</v>
      </c>
      <c r="P8" s="76" t="s">
        <v>156</v>
      </c>
      <c r="Q8" s="76" t="s">
        <v>157</v>
      </c>
    </row>
    <row r="9" spans="1:17" x14ac:dyDescent="0.3">
      <c r="A9" s="81"/>
      <c r="B9" s="79"/>
      <c r="C9" s="79"/>
      <c r="D9" s="75"/>
      <c r="E9" s="75"/>
      <c r="F9" s="83"/>
      <c r="G9" s="83"/>
      <c r="H9" s="83"/>
      <c r="I9" s="83"/>
      <c r="J9" s="83"/>
      <c r="K9" s="83"/>
      <c r="L9" s="83"/>
      <c r="M9" s="84"/>
      <c r="N9" s="84"/>
      <c r="O9" s="83"/>
      <c r="P9" s="75"/>
      <c r="Q9" s="75"/>
    </row>
    <row r="10" spans="1:17" x14ac:dyDescent="0.3">
      <c r="A10" s="81"/>
      <c r="B10" s="79"/>
      <c r="C10" s="79"/>
      <c r="D10" s="75"/>
      <c r="E10" s="75"/>
      <c r="F10" s="83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spans="1:17" x14ac:dyDescent="0.3">
      <c r="A11" s="82"/>
      <c r="B11" s="79"/>
      <c r="C11" s="79"/>
      <c r="D11" s="75"/>
      <c r="E11" s="75"/>
      <c r="F11" s="83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</sheetData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30925-4C28-457A-AD82-4B51B3E2EE01}">
  <sheetPr>
    <tabColor rgb="FF92D050"/>
  </sheetPr>
  <dimension ref="A1:F6"/>
  <sheetViews>
    <sheetView zoomScaleNormal="100" workbookViewId="0">
      <selection activeCell="A3" sqref="A3:F6"/>
    </sheetView>
  </sheetViews>
  <sheetFormatPr baseColWidth="10" defaultRowHeight="14.4" x14ac:dyDescent="0.3"/>
  <cols>
    <col min="1" max="1" width="11" customWidth="1"/>
    <col min="2" max="2" width="7.109375" bestFit="1" customWidth="1"/>
    <col min="3" max="3" width="14.109375" bestFit="1" customWidth="1"/>
    <col min="4" max="4" width="14.88671875" bestFit="1" customWidth="1"/>
    <col min="5" max="5" width="25.5546875" bestFit="1" customWidth="1"/>
    <col min="6" max="6" width="16" bestFit="1" customWidth="1"/>
    <col min="7" max="11" width="10.44140625" customWidth="1"/>
  </cols>
  <sheetData>
    <row r="1" spans="1:6" x14ac:dyDescent="0.3">
      <c r="A1" s="4" t="s">
        <v>196</v>
      </c>
      <c r="B1" s="4"/>
      <c r="C1" s="4"/>
      <c r="D1" s="4"/>
      <c r="E1" s="4"/>
    </row>
    <row r="2" spans="1:6" ht="15" thickBot="1" x14ac:dyDescent="0.35"/>
    <row r="3" spans="1:6" ht="39" customHeight="1" x14ac:dyDescent="0.3">
      <c r="A3" s="71" t="s">
        <v>22</v>
      </c>
      <c r="B3" s="19" t="s">
        <v>17</v>
      </c>
      <c r="C3" s="19" t="s">
        <v>197</v>
      </c>
      <c r="D3" s="19" t="s">
        <v>198</v>
      </c>
      <c r="E3" s="19" t="s">
        <v>199</v>
      </c>
      <c r="F3" s="20" t="s">
        <v>200</v>
      </c>
    </row>
    <row r="4" spans="1:6" x14ac:dyDescent="0.3">
      <c r="A4" s="114">
        <f>'1'!A4</f>
        <v>1056</v>
      </c>
      <c r="B4" s="90" t="s">
        <v>24</v>
      </c>
      <c r="C4" s="26">
        <v>0</v>
      </c>
      <c r="D4" s="26">
        <v>0</v>
      </c>
      <c r="E4" s="26">
        <v>0</v>
      </c>
      <c r="F4" s="91">
        <v>4</v>
      </c>
    </row>
    <row r="5" spans="1:6" ht="15" thickBot="1" x14ac:dyDescent="0.35">
      <c r="A5" s="115"/>
      <c r="B5" s="92" t="s">
        <v>25</v>
      </c>
      <c r="C5" s="26">
        <v>0</v>
      </c>
      <c r="D5" s="26">
        <v>0</v>
      </c>
      <c r="E5" s="26">
        <v>0</v>
      </c>
      <c r="F5" s="91">
        <v>0</v>
      </c>
    </row>
    <row r="6" spans="1:6" ht="15" thickBot="1" x14ac:dyDescent="0.35">
      <c r="A6" s="116" t="s">
        <v>201</v>
      </c>
      <c r="B6" s="117"/>
      <c r="C6" s="93">
        <f>C4+C5</f>
        <v>0</v>
      </c>
      <c r="D6" s="93">
        <f t="shared" ref="D6:F6" si="0">D4+D5</f>
        <v>0</v>
      </c>
      <c r="E6" s="93">
        <f t="shared" si="0"/>
        <v>0</v>
      </c>
      <c r="F6" s="94">
        <f t="shared" si="0"/>
        <v>4</v>
      </c>
    </row>
  </sheetData>
  <mergeCells count="2">
    <mergeCell ref="A4:A5"/>
    <mergeCell ref="A6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F16-BE44-4FED-9683-669DBA9B1422}">
  <sheetPr>
    <tabColor rgb="FF92D050"/>
  </sheetPr>
  <dimension ref="A1:AG18"/>
  <sheetViews>
    <sheetView showGridLines="0" workbookViewId="0">
      <selection activeCell="F6" sqref="F6"/>
    </sheetView>
  </sheetViews>
  <sheetFormatPr baseColWidth="10" defaultRowHeight="14.4" x14ac:dyDescent="0.3"/>
  <cols>
    <col min="2" max="2" width="9.21875" bestFit="1" customWidth="1"/>
    <col min="3" max="3" width="8.77734375" bestFit="1" customWidth="1"/>
    <col min="4" max="4" width="7.77734375" customWidth="1"/>
    <col min="5" max="8" width="5.5546875" customWidth="1"/>
    <col min="9" max="9" width="5.44140625" customWidth="1"/>
    <col min="10" max="16" width="5.5546875" customWidth="1"/>
    <col min="17" max="20" width="5.21875" customWidth="1"/>
    <col min="21" max="21" width="5.5546875" customWidth="1"/>
    <col min="22" max="22" width="6" customWidth="1"/>
    <col min="23" max="25" width="6.109375" customWidth="1"/>
    <col min="26" max="28" width="5.21875" customWidth="1"/>
    <col min="29" max="33" width="5.44140625" customWidth="1"/>
  </cols>
  <sheetData>
    <row r="1" spans="1:33" ht="15" thickBot="1" x14ac:dyDescent="0.35">
      <c r="A1" s="3" t="s">
        <v>31</v>
      </c>
    </row>
    <row r="2" spans="1:33" ht="15" thickBot="1" x14ac:dyDescent="0.35">
      <c r="E2" s="120" t="s">
        <v>116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2" t="s">
        <v>117</v>
      </c>
      <c r="R2" s="121"/>
      <c r="S2" s="121"/>
      <c r="T2" s="121"/>
      <c r="U2" s="121"/>
      <c r="V2" s="121"/>
      <c r="W2" s="121"/>
      <c r="X2" s="121"/>
      <c r="Y2" s="121"/>
      <c r="Z2" s="122" t="s">
        <v>118</v>
      </c>
      <c r="AA2" s="121"/>
      <c r="AB2" s="121"/>
      <c r="AC2" s="121"/>
      <c r="AD2" s="121"/>
      <c r="AE2" s="121"/>
      <c r="AF2" s="121"/>
      <c r="AG2" s="123"/>
    </row>
    <row r="3" spans="1:33" ht="79.8" thickBot="1" x14ac:dyDescent="0.35">
      <c r="E3" s="44" t="s">
        <v>7</v>
      </c>
      <c r="F3" s="45" t="s">
        <v>8</v>
      </c>
      <c r="G3" s="45" t="s">
        <v>9</v>
      </c>
      <c r="H3" s="46" t="s">
        <v>10</v>
      </c>
      <c r="I3" s="45" t="s">
        <v>11</v>
      </c>
      <c r="J3" s="45" t="s">
        <v>12</v>
      </c>
      <c r="K3" s="45" t="s">
        <v>13</v>
      </c>
      <c r="L3" s="45" t="s">
        <v>14</v>
      </c>
      <c r="M3" s="45" t="s">
        <v>108</v>
      </c>
      <c r="N3" s="45" t="s">
        <v>109</v>
      </c>
      <c r="O3" s="45" t="s">
        <v>19</v>
      </c>
      <c r="P3" s="45" t="s">
        <v>15</v>
      </c>
      <c r="Q3" s="45" t="s">
        <v>119</v>
      </c>
      <c r="R3" s="45" t="s">
        <v>120</v>
      </c>
      <c r="S3" s="45" t="s">
        <v>121</v>
      </c>
      <c r="T3" s="45" t="s">
        <v>122</v>
      </c>
      <c r="U3" s="45" t="s">
        <v>123</v>
      </c>
      <c r="V3" s="45" t="s">
        <v>124</v>
      </c>
      <c r="W3" s="45" t="s">
        <v>125</v>
      </c>
      <c r="X3" s="45" t="s">
        <v>126</v>
      </c>
      <c r="Y3" s="45" t="s">
        <v>127</v>
      </c>
      <c r="Z3" s="45" t="s">
        <v>128</v>
      </c>
      <c r="AA3" s="45" t="s">
        <v>129</v>
      </c>
      <c r="AB3" s="45" t="s">
        <v>130</v>
      </c>
      <c r="AC3" s="45" t="s">
        <v>131</v>
      </c>
      <c r="AD3" s="45" t="s">
        <v>132</v>
      </c>
      <c r="AE3" s="45" t="s">
        <v>133</v>
      </c>
      <c r="AF3" s="45" t="s">
        <v>134</v>
      </c>
      <c r="AG3" s="47" t="s">
        <v>135</v>
      </c>
    </row>
    <row r="4" spans="1:33" ht="16.95" customHeight="1" thickBot="1" x14ac:dyDescent="0.35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 x14ac:dyDescent="0.35">
      <c r="B5" s="24" t="s">
        <v>0</v>
      </c>
      <c r="C5" s="51" t="s">
        <v>22</v>
      </c>
      <c r="D5" s="52" t="s">
        <v>17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 x14ac:dyDescent="0.3">
      <c r="B6" s="124" t="s">
        <v>1</v>
      </c>
      <c r="C6" s="13">
        <f>'1'!A4</f>
        <v>1056</v>
      </c>
      <c r="D6" s="53" t="s">
        <v>24</v>
      </c>
      <c r="E6" s="64">
        <f t="shared" ref="E6:AG6" si="0">E13/(HOUR(E$5+"00:01:00"-E$4)+MINUTE(E$5+"00:01:00"-E$4)/60)</f>
        <v>0</v>
      </c>
      <c r="F6" s="65">
        <f t="shared" si="0"/>
        <v>0.14814814814814814</v>
      </c>
      <c r="G6" s="65">
        <f t="shared" si="0"/>
        <v>7</v>
      </c>
      <c r="H6" s="65">
        <f t="shared" si="0"/>
        <v>4.4444444444444446</v>
      </c>
      <c r="I6" s="65">
        <f t="shared" si="0"/>
        <v>3.5555555555555554</v>
      </c>
      <c r="J6" s="65">
        <f t="shared" si="0"/>
        <v>1.6666666666666667</v>
      </c>
      <c r="K6" s="65">
        <f t="shared" si="0"/>
        <v>3.1111111111111112</v>
      </c>
      <c r="L6" s="65">
        <f t="shared" si="0"/>
        <v>1.92</v>
      </c>
      <c r="M6" s="65">
        <f t="shared" si="0"/>
        <v>3</v>
      </c>
      <c r="N6" s="65">
        <f t="shared" si="0"/>
        <v>3.25</v>
      </c>
      <c r="O6" s="65">
        <f t="shared" si="0"/>
        <v>2.08</v>
      </c>
      <c r="P6" s="65">
        <f t="shared" si="0"/>
        <v>0</v>
      </c>
      <c r="Q6" s="65">
        <f t="shared" si="0"/>
        <v>0</v>
      </c>
      <c r="R6" s="65">
        <f t="shared" si="0"/>
        <v>0</v>
      </c>
      <c r="S6" s="65">
        <f t="shared" si="0"/>
        <v>2</v>
      </c>
      <c r="T6" s="65">
        <f t="shared" si="0"/>
        <v>1.7600000000000002</v>
      </c>
      <c r="U6" s="65">
        <f t="shared" si="0"/>
        <v>1.3333333333333333</v>
      </c>
      <c r="V6" s="65">
        <f t="shared" si="0"/>
        <v>1.3333333333333333</v>
      </c>
      <c r="W6" s="65">
        <f t="shared" si="0"/>
        <v>0.88888888888888884</v>
      </c>
      <c r="X6" s="65">
        <f t="shared" si="0"/>
        <v>0.81632653061224492</v>
      </c>
      <c r="Y6" s="65">
        <f t="shared" si="0"/>
        <v>2</v>
      </c>
      <c r="Z6" s="65">
        <f t="shared" si="0"/>
        <v>0</v>
      </c>
      <c r="AA6" s="65">
        <f t="shared" si="0"/>
        <v>0</v>
      </c>
      <c r="AB6" s="65">
        <f t="shared" si="0"/>
        <v>1.5</v>
      </c>
      <c r="AC6" s="65">
        <f t="shared" si="0"/>
        <v>0.72727272727272729</v>
      </c>
      <c r="AD6" s="65">
        <f t="shared" si="0"/>
        <v>0.8</v>
      </c>
      <c r="AE6" s="65">
        <f t="shared" si="0"/>
        <v>1.1111111111111109</v>
      </c>
      <c r="AF6" s="65">
        <f t="shared" si="0"/>
        <v>1</v>
      </c>
      <c r="AG6" s="66">
        <f t="shared" si="0"/>
        <v>2</v>
      </c>
    </row>
    <row r="7" spans="1:33" x14ac:dyDescent="0.3">
      <c r="B7" s="118"/>
      <c r="C7" s="13">
        <f t="shared" ref="C7:C11" si="1">C6</f>
        <v>1056</v>
      </c>
      <c r="D7" s="57" t="s">
        <v>25</v>
      </c>
      <c r="E7" s="54">
        <f t="shared" ref="E7:AG7" si="2">E14/(HOUR(E$5+"00:01:00"-E$4)+MINUTE(E$5+"00:01:00"-E$4)/60)</f>
        <v>0</v>
      </c>
      <c r="F7" s="55">
        <f t="shared" si="2"/>
        <v>0</v>
      </c>
      <c r="G7" s="55">
        <f t="shared" si="2"/>
        <v>0</v>
      </c>
      <c r="H7" s="55">
        <f t="shared" si="2"/>
        <v>0</v>
      </c>
      <c r="I7" s="55">
        <f t="shared" si="2"/>
        <v>0</v>
      </c>
      <c r="J7" s="55">
        <f t="shared" si="2"/>
        <v>0</v>
      </c>
      <c r="K7" s="55">
        <f t="shared" si="2"/>
        <v>0</v>
      </c>
      <c r="L7" s="55">
        <f t="shared" si="2"/>
        <v>0</v>
      </c>
      <c r="M7" s="55">
        <f t="shared" si="2"/>
        <v>0</v>
      </c>
      <c r="N7" s="55">
        <f t="shared" si="2"/>
        <v>0</v>
      </c>
      <c r="O7" s="55">
        <f t="shared" si="2"/>
        <v>0</v>
      </c>
      <c r="P7" s="55">
        <f t="shared" si="2"/>
        <v>0</v>
      </c>
      <c r="Q7" s="55">
        <f t="shared" si="2"/>
        <v>0</v>
      </c>
      <c r="R7" s="55">
        <f t="shared" si="2"/>
        <v>0</v>
      </c>
      <c r="S7" s="55">
        <f t="shared" si="2"/>
        <v>0</v>
      </c>
      <c r="T7" s="55">
        <f t="shared" si="2"/>
        <v>0</v>
      </c>
      <c r="U7" s="55">
        <f t="shared" si="2"/>
        <v>0</v>
      </c>
      <c r="V7" s="55">
        <f t="shared" si="2"/>
        <v>0</v>
      </c>
      <c r="W7" s="55">
        <f t="shared" si="2"/>
        <v>0</v>
      </c>
      <c r="X7" s="55">
        <f t="shared" si="2"/>
        <v>0</v>
      </c>
      <c r="Y7" s="55">
        <f t="shared" si="2"/>
        <v>0</v>
      </c>
      <c r="Z7" s="55">
        <f t="shared" si="2"/>
        <v>0</v>
      </c>
      <c r="AA7" s="55">
        <f t="shared" si="2"/>
        <v>0</v>
      </c>
      <c r="AB7" s="55">
        <f t="shared" si="2"/>
        <v>0</v>
      </c>
      <c r="AC7" s="55">
        <f t="shared" si="2"/>
        <v>0</v>
      </c>
      <c r="AD7" s="55">
        <f t="shared" si="2"/>
        <v>0</v>
      </c>
      <c r="AE7" s="55">
        <f t="shared" si="2"/>
        <v>0</v>
      </c>
      <c r="AF7" s="55">
        <f t="shared" si="2"/>
        <v>0</v>
      </c>
      <c r="AG7" s="56">
        <f t="shared" si="2"/>
        <v>0</v>
      </c>
    </row>
    <row r="8" spans="1:33" x14ac:dyDescent="0.3">
      <c r="B8" s="118" t="s">
        <v>2</v>
      </c>
      <c r="C8" s="13">
        <f t="shared" si="1"/>
        <v>1056</v>
      </c>
      <c r="D8" s="57" t="s">
        <v>24</v>
      </c>
      <c r="E8" s="54">
        <f t="shared" ref="E8:AG8" si="3">E15/(HOUR(E$5+"00:01:00"-E$4)+MINUTE(E$5+"00:01:00"-E$4)/60)</f>
        <v>0</v>
      </c>
      <c r="F8" s="55">
        <f t="shared" si="3"/>
        <v>0.14814814814814814</v>
      </c>
      <c r="G8" s="55">
        <f t="shared" si="3"/>
        <v>7</v>
      </c>
      <c r="H8" s="55">
        <f t="shared" si="3"/>
        <v>4</v>
      </c>
      <c r="I8" s="55">
        <f t="shared" si="3"/>
        <v>3.5555555555555554</v>
      </c>
      <c r="J8" s="55">
        <f t="shared" si="3"/>
        <v>1.6666666666666667</v>
      </c>
      <c r="K8" s="55">
        <f t="shared" si="3"/>
        <v>3.1111111111111112</v>
      </c>
      <c r="L8" s="55">
        <f t="shared" si="3"/>
        <v>1.92</v>
      </c>
      <c r="M8" s="55">
        <f t="shared" si="3"/>
        <v>3</v>
      </c>
      <c r="N8" s="55">
        <f t="shared" si="3"/>
        <v>3</v>
      </c>
      <c r="O8" s="55">
        <f t="shared" si="3"/>
        <v>2.08</v>
      </c>
      <c r="P8" s="55">
        <f t="shared" si="3"/>
        <v>0</v>
      </c>
      <c r="Q8" s="55">
        <f t="shared" si="3"/>
        <v>0</v>
      </c>
      <c r="R8" s="55">
        <f t="shared" si="3"/>
        <v>0</v>
      </c>
      <c r="S8" s="55">
        <f t="shared" si="3"/>
        <v>2</v>
      </c>
      <c r="T8" s="55">
        <f t="shared" si="3"/>
        <v>1.7600000000000002</v>
      </c>
      <c r="U8" s="55">
        <f t="shared" si="3"/>
        <v>1.3333333333333333</v>
      </c>
      <c r="V8" s="55">
        <f t="shared" si="3"/>
        <v>1.3333333333333333</v>
      </c>
      <c r="W8" s="55">
        <f t="shared" si="3"/>
        <v>0.88888888888888884</v>
      </c>
      <c r="X8" s="55">
        <f t="shared" si="3"/>
        <v>0.81632653061224492</v>
      </c>
      <c r="Y8" s="55">
        <f t="shared" si="3"/>
        <v>2</v>
      </c>
      <c r="Z8" s="55">
        <f t="shared" si="3"/>
        <v>0</v>
      </c>
      <c r="AA8" s="55">
        <f t="shared" si="3"/>
        <v>0</v>
      </c>
      <c r="AB8" s="55">
        <f t="shared" si="3"/>
        <v>1.5</v>
      </c>
      <c r="AC8" s="55">
        <f t="shared" si="3"/>
        <v>0.72727272727272729</v>
      </c>
      <c r="AD8" s="55">
        <f t="shared" si="3"/>
        <v>0.8</v>
      </c>
      <c r="AE8" s="55">
        <f t="shared" si="3"/>
        <v>1.1111111111111109</v>
      </c>
      <c r="AF8" s="55">
        <f t="shared" si="3"/>
        <v>1</v>
      </c>
      <c r="AG8" s="56">
        <f t="shared" si="3"/>
        <v>2</v>
      </c>
    </row>
    <row r="9" spans="1:33" x14ac:dyDescent="0.3">
      <c r="B9" s="118"/>
      <c r="C9" s="13">
        <f t="shared" si="1"/>
        <v>1056</v>
      </c>
      <c r="D9" s="57" t="s">
        <v>25</v>
      </c>
      <c r="E9" s="54">
        <f t="shared" ref="E9:AG9" si="4">E16/(HOUR(E$5+"00:01:00"-E$4)+MINUTE(E$5+"00:01:00"-E$4)/60)</f>
        <v>0</v>
      </c>
      <c r="F9" s="55">
        <f t="shared" si="4"/>
        <v>0</v>
      </c>
      <c r="G9" s="55">
        <f t="shared" si="4"/>
        <v>0</v>
      </c>
      <c r="H9" s="55">
        <f t="shared" si="4"/>
        <v>0</v>
      </c>
      <c r="I9" s="55">
        <f t="shared" si="4"/>
        <v>0</v>
      </c>
      <c r="J9" s="55">
        <f t="shared" si="4"/>
        <v>0</v>
      </c>
      <c r="K9" s="55">
        <f t="shared" si="4"/>
        <v>0</v>
      </c>
      <c r="L9" s="55">
        <f t="shared" si="4"/>
        <v>0</v>
      </c>
      <c r="M9" s="55">
        <f t="shared" si="4"/>
        <v>0</v>
      </c>
      <c r="N9" s="55">
        <f t="shared" si="4"/>
        <v>0</v>
      </c>
      <c r="O9" s="55">
        <f t="shared" si="4"/>
        <v>0</v>
      </c>
      <c r="P9" s="55">
        <f t="shared" si="4"/>
        <v>0</v>
      </c>
      <c r="Q9" s="55">
        <f t="shared" si="4"/>
        <v>0</v>
      </c>
      <c r="R9" s="55">
        <f t="shared" si="4"/>
        <v>0</v>
      </c>
      <c r="S9" s="55">
        <f t="shared" si="4"/>
        <v>0</v>
      </c>
      <c r="T9" s="55">
        <f t="shared" si="4"/>
        <v>0</v>
      </c>
      <c r="U9" s="55">
        <f t="shared" si="4"/>
        <v>0</v>
      </c>
      <c r="V9" s="55">
        <f t="shared" si="4"/>
        <v>0</v>
      </c>
      <c r="W9" s="55">
        <f t="shared" si="4"/>
        <v>0</v>
      </c>
      <c r="X9" s="55">
        <f t="shared" si="4"/>
        <v>0</v>
      </c>
      <c r="Y9" s="55">
        <f t="shared" si="4"/>
        <v>0</v>
      </c>
      <c r="Z9" s="55">
        <f t="shared" si="4"/>
        <v>0</v>
      </c>
      <c r="AA9" s="55">
        <f t="shared" si="4"/>
        <v>0</v>
      </c>
      <c r="AB9" s="55">
        <f t="shared" si="4"/>
        <v>0</v>
      </c>
      <c r="AC9" s="55">
        <f t="shared" si="4"/>
        <v>0</v>
      </c>
      <c r="AD9" s="55">
        <f t="shared" si="4"/>
        <v>0</v>
      </c>
      <c r="AE9" s="55">
        <f t="shared" si="4"/>
        <v>0</v>
      </c>
      <c r="AF9" s="55">
        <f t="shared" si="4"/>
        <v>0</v>
      </c>
      <c r="AG9" s="56">
        <f t="shared" si="4"/>
        <v>0</v>
      </c>
    </row>
    <row r="10" spans="1:33" x14ac:dyDescent="0.3">
      <c r="B10" s="118" t="s">
        <v>136</v>
      </c>
      <c r="C10" s="13">
        <f t="shared" si="1"/>
        <v>1056</v>
      </c>
      <c r="D10" s="57" t="s">
        <v>24</v>
      </c>
      <c r="E10" s="58">
        <f>E8-E6</f>
        <v>0</v>
      </c>
      <c r="F10" s="13">
        <f t="shared" ref="F10:AG11" si="5">F8-F6</f>
        <v>0</v>
      </c>
      <c r="G10" s="13">
        <f t="shared" si="5"/>
        <v>0</v>
      </c>
      <c r="H10" s="13">
        <f t="shared" si="5"/>
        <v>-0.44444444444444464</v>
      </c>
      <c r="I10" s="13">
        <f t="shared" si="5"/>
        <v>0</v>
      </c>
      <c r="J10" s="13">
        <f t="shared" si="5"/>
        <v>0</v>
      </c>
      <c r="K10" s="13">
        <f t="shared" si="5"/>
        <v>0</v>
      </c>
      <c r="L10" s="13">
        <f t="shared" si="5"/>
        <v>0</v>
      </c>
      <c r="M10" s="13">
        <f t="shared" si="5"/>
        <v>0</v>
      </c>
      <c r="N10" s="13">
        <f t="shared" si="5"/>
        <v>-0.25</v>
      </c>
      <c r="O10" s="13">
        <f t="shared" si="5"/>
        <v>0</v>
      </c>
      <c r="P10" s="13">
        <f t="shared" si="5"/>
        <v>0</v>
      </c>
      <c r="Q10" s="13">
        <f t="shared" si="5"/>
        <v>0</v>
      </c>
      <c r="R10" s="13">
        <f t="shared" si="5"/>
        <v>0</v>
      </c>
      <c r="S10" s="13">
        <f t="shared" si="5"/>
        <v>0</v>
      </c>
      <c r="T10" s="13">
        <f t="shared" si="5"/>
        <v>0</v>
      </c>
      <c r="U10" s="13">
        <f t="shared" si="5"/>
        <v>0</v>
      </c>
      <c r="V10" s="13">
        <f t="shared" si="5"/>
        <v>0</v>
      </c>
      <c r="W10" s="13">
        <f t="shared" si="5"/>
        <v>0</v>
      </c>
      <c r="X10" s="13">
        <f t="shared" si="5"/>
        <v>0</v>
      </c>
      <c r="Y10" s="13">
        <f t="shared" si="5"/>
        <v>0</v>
      </c>
      <c r="Z10" s="13">
        <f t="shared" si="5"/>
        <v>0</v>
      </c>
      <c r="AA10" s="13">
        <f t="shared" si="5"/>
        <v>0</v>
      </c>
      <c r="AB10" s="13">
        <f t="shared" si="5"/>
        <v>0</v>
      </c>
      <c r="AC10" s="13">
        <f t="shared" si="5"/>
        <v>0</v>
      </c>
      <c r="AD10" s="13">
        <f t="shared" si="5"/>
        <v>0</v>
      </c>
      <c r="AE10" s="13">
        <f t="shared" si="5"/>
        <v>0</v>
      </c>
      <c r="AF10" s="13">
        <f t="shared" si="5"/>
        <v>0</v>
      </c>
      <c r="AG10" s="6">
        <f t="shared" si="5"/>
        <v>0</v>
      </c>
    </row>
    <row r="11" spans="1:33" ht="15" thickBot="1" x14ac:dyDescent="0.35">
      <c r="B11" s="119"/>
      <c r="C11" s="59">
        <f t="shared" si="1"/>
        <v>1056</v>
      </c>
      <c r="D11" s="60" t="s">
        <v>25</v>
      </c>
      <c r="E11" s="61">
        <f>E9-E7</f>
        <v>0</v>
      </c>
      <c r="F11" s="59">
        <f t="shared" si="5"/>
        <v>0</v>
      </c>
      <c r="G11" s="59">
        <f t="shared" si="5"/>
        <v>0</v>
      </c>
      <c r="H11" s="59">
        <f t="shared" si="5"/>
        <v>0</v>
      </c>
      <c r="I11" s="59">
        <f t="shared" si="5"/>
        <v>0</v>
      </c>
      <c r="J11" s="59">
        <f t="shared" si="5"/>
        <v>0</v>
      </c>
      <c r="K11" s="59">
        <f t="shared" si="5"/>
        <v>0</v>
      </c>
      <c r="L11" s="59">
        <f t="shared" si="5"/>
        <v>0</v>
      </c>
      <c r="M11" s="59">
        <f t="shared" si="5"/>
        <v>0</v>
      </c>
      <c r="N11" s="59">
        <f t="shared" si="5"/>
        <v>0</v>
      </c>
      <c r="O11" s="59">
        <f t="shared" si="5"/>
        <v>0</v>
      </c>
      <c r="P11" s="59">
        <f t="shared" si="5"/>
        <v>0</v>
      </c>
      <c r="Q11" s="59">
        <f t="shared" si="5"/>
        <v>0</v>
      </c>
      <c r="R11" s="59">
        <f t="shared" si="5"/>
        <v>0</v>
      </c>
      <c r="S11" s="59">
        <f t="shared" si="5"/>
        <v>0</v>
      </c>
      <c r="T11" s="59">
        <f t="shared" si="5"/>
        <v>0</v>
      </c>
      <c r="U11" s="59">
        <f t="shared" si="5"/>
        <v>0</v>
      </c>
      <c r="V11" s="59">
        <f t="shared" si="5"/>
        <v>0</v>
      </c>
      <c r="W11" s="59">
        <f t="shared" si="5"/>
        <v>0</v>
      </c>
      <c r="X11" s="59">
        <f t="shared" si="5"/>
        <v>0</v>
      </c>
      <c r="Y11" s="59">
        <f t="shared" si="5"/>
        <v>0</v>
      </c>
      <c r="Z11" s="59">
        <f t="shared" si="5"/>
        <v>0</v>
      </c>
      <c r="AA11" s="59">
        <f t="shared" si="5"/>
        <v>0</v>
      </c>
      <c r="AB11" s="59">
        <f t="shared" si="5"/>
        <v>0</v>
      </c>
      <c r="AC11" s="59">
        <f t="shared" si="5"/>
        <v>0</v>
      </c>
      <c r="AD11" s="59">
        <f t="shared" si="5"/>
        <v>0</v>
      </c>
      <c r="AE11" s="59">
        <f t="shared" si="5"/>
        <v>0</v>
      </c>
      <c r="AF11" s="59">
        <f t="shared" si="5"/>
        <v>0</v>
      </c>
      <c r="AG11" s="5">
        <f t="shared" si="5"/>
        <v>0</v>
      </c>
    </row>
    <row r="12" spans="1:33" ht="15" thickBot="1" x14ac:dyDescent="0.35"/>
    <row r="13" spans="1:33" x14ac:dyDescent="0.3">
      <c r="B13" s="124" t="s">
        <v>1</v>
      </c>
      <c r="C13" s="13">
        <f>C6</f>
        <v>1056</v>
      </c>
      <c r="D13" s="53" t="s">
        <v>24</v>
      </c>
      <c r="E13" s="54">
        <v>0</v>
      </c>
      <c r="F13" s="69">
        <v>0.66666666666666663</v>
      </c>
      <c r="G13" s="69">
        <v>7</v>
      </c>
      <c r="H13" s="69">
        <v>6.666666666666667</v>
      </c>
      <c r="I13" s="69">
        <v>5.333333333333333</v>
      </c>
      <c r="J13" s="69">
        <v>5</v>
      </c>
      <c r="K13" s="69">
        <v>4.666666666666667</v>
      </c>
      <c r="L13" s="69">
        <v>4.8</v>
      </c>
      <c r="M13" s="69">
        <v>6</v>
      </c>
      <c r="N13" s="69">
        <v>6.5</v>
      </c>
      <c r="O13" s="69">
        <v>5.2</v>
      </c>
      <c r="P13" s="69">
        <v>0</v>
      </c>
      <c r="Q13" s="69">
        <v>0</v>
      </c>
      <c r="R13" s="69">
        <v>0</v>
      </c>
      <c r="S13" s="69">
        <v>2</v>
      </c>
      <c r="T13" s="69">
        <v>4.4000000000000004</v>
      </c>
      <c r="U13" s="69">
        <v>4</v>
      </c>
      <c r="V13" s="69">
        <v>4</v>
      </c>
      <c r="W13" s="69">
        <v>4</v>
      </c>
      <c r="X13" s="69">
        <v>2.8571428571428572</v>
      </c>
      <c r="Y13" s="69">
        <v>2</v>
      </c>
      <c r="Z13" s="69">
        <v>0</v>
      </c>
      <c r="AA13" s="69">
        <v>0</v>
      </c>
      <c r="AB13" s="69">
        <v>3</v>
      </c>
      <c r="AC13" s="69">
        <v>4</v>
      </c>
      <c r="AD13" s="69">
        <v>4</v>
      </c>
      <c r="AE13" s="69">
        <v>3.333333333333333</v>
      </c>
      <c r="AF13" s="69">
        <v>2</v>
      </c>
      <c r="AG13" s="70">
        <v>2</v>
      </c>
    </row>
    <row r="14" spans="1:33" x14ac:dyDescent="0.3">
      <c r="B14" s="118"/>
      <c r="C14" s="13">
        <f t="shared" ref="C14:C18" si="6">C7</f>
        <v>1056</v>
      </c>
      <c r="D14" s="57" t="s">
        <v>25</v>
      </c>
      <c r="E14" s="54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70">
        <v>0</v>
      </c>
    </row>
    <row r="15" spans="1:33" x14ac:dyDescent="0.3">
      <c r="B15" s="118" t="s">
        <v>2</v>
      </c>
      <c r="C15" s="13">
        <f t="shared" si="6"/>
        <v>1056</v>
      </c>
      <c r="D15" s="57" t="s">
        <v>24</v>
      </c>
      <c r="E15" s="54">
        <v>0</v>
      </c>
      <c r="F15" s="69">
        <v>0.66666666666666663</v>
      </c>
      <c r="G15" s="69">
        <v>7</v>
      </c>
      <c r="H15" s="69">
        <v>6</v>
      </c>
      <c r="I15" s="69">
        <v>5.333333333333333</v>
      </c>
      <c r="J15" s="69">
        <v>5</v>
      </c>
      <c r="K15" s="69">
        <v>4.666666666666667</v>
      </c>
      <c r="L15" s="69">
        <v>4.8</v>
      </c>
      <c r="M15" s="69">
        <v>6</v>
      </c>
      <c r="N15" s="69">
        <v>6</v>
      </c>
      <c r="O15" s="69">
        <v>5.2</v>
      </c>
      <c r="P15" s="69">
        <v>0</v>
      </c>
      <c r="Q15" s="69">
        <v>0</v>
      </c>
      <c r="R15" s="69">
        <v>0</v>
      </c>
      <c r="S15" s="69">
        <v>2</v>
      </c>
      <c r="T15" s="69">
        <v>4.4000000000000004</v>
      </c>
      <c r="U15" s="69">
        <v>4</v>
      </c>
      <c r="V15" s="69">
        <v>4</v>
      </c>
      <c r="W15" s="69">
        <v>4</v>
      </c>
      <c r="X15" s="69">
        <v>2.8571428571428572</v>
      </c>
      <c r="Y15" s="69">
        <v>2</v>
      </c>
      <c r="Z15" s="69">
        <v>0</v>
      </c>
      <c r="AA15" s="69">
        <v>0</v>
      </c>
      <c r="AB15" s="69">
        <v>3</v>
      </c>
      <c r="AC15" s="69">
        <v>4</v>
      </c>
      <c r="AD15" s="69">
        <v>4</v>
      </c>
      <c r="AE15" s="69">
        <v>3.333333333333333</v>
      </c>
      <c r="AF15" s="69">
        <v>2</v>
      </c>
      <c r="AG15" s="70">
        <v>2</v>
      </c>
    </row>
    <row r="16" spans="1:33" x14ac:dyDescent="0.3">
      <c r="B16" s="118"/>
      <c r="C16" s="13">
        <f t="shared" si="6"/>
        <v>1056</v>
      </c>
      <c r="D16" s="57" t="s">
        <v>25</v>
      </c>
      <c r="E16" s="54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70">
        <v>0</v>
      </c>
    </row>
    <row r="17" spans="2:33" x14ac:dyDescent="0.3">
      <c r="B17" s="118" t="s">
        <v>136</v>
      </c>
      <c r="C17" s="13">
        <f t="shared" si="6"/>
        <v>1056</v>
      </c>
      <c r="D17" s="57" t="s">
        <v>24</v>
      </c>
      <c r="E17" s="58">
        <f>E15-E13</f>
        <v>0</v>
      </c>
      <c r="F17" s="13">
        <f t="shared" ref="F17:AG18" si="7">F15-F13</f>
        <v>0</v>
      </c>
      <c r="G17" s="13">
        <f t="shared" si="7"/>
        <v>0</v>
      </c>
      <c r="H17" s="13">
        <f t="shared" si="7"/>
        <v>-0.66666666666666696</v>
      </c>
      <c r="I17" s="13">
        <f t="shared" si="7"/>
        <v>0</v>
      </c>
      <c r="J17" s="13">
        <f t="shared" si="7"/>
        <v>0</v>
      </c>
      <c r="K17" s="13">
        <f t="shared" si="7"/>
        <v>0</v>
      </c>
      <c r="L17" s="13">
        <f t="shared" si="7"/>
        <v>0</v>
      </c>
      <c r="M17" s="13">
        <f t="shared" si="7"/>
        <v>0</v>
      </c>
      <c r="N17" s="13">
        <f t="shared" si="7"/>
        <v>-0.5</v>
      </c>
      <c r="O17" s="13">
        <f t="shared" si="7"/>
        <v>0</v>
      </c>
      <c r="P17" s="13">
        <f t="shared" si="7"/>
        <v>0</v>
      </c>
      <c r="Q17" s="13">
        <f t="shared" si="7"/>
        <v>0</v>
      </c>
      <c r="R17" s="13">
        <f t="shared" si="7"/>
        <v>0</v>
      </c>
      <c r="S17" s="13">
        <f t="shared" si="7"/>
        <v>0</v>
      </c>
      <c r="T17" s="13">
        <f t="shared" si="7"/>
        <v>0</v>
      </c>
      <c r="U17" s="13">
        <f t="shared" si="7"/>
        <v>0</v>
      </c>
      <c r="V17" s="13">
        <f t="shared" si="7"/>
        <v>0</v>
      </c>
      <c r="W17" s="13">
        <f t="shared" si="7"/>
        <v>0</v>
      </c>
      <c r="X17" s="13">
        <f t="shared" si="7"/>
        <v>0</v>
      </c>
      <c r="Y17" s="13">
        <f t="shared" si="7"/>
        <v>0</v>
      </c>
      <c r="Z17" s="13">
        <f t="shared" si="7"/>
        <v>0</v>
      </c>
      <c r="AA17" s="13">
        <f t="shared" si="7"/>
        <v>0</v>
      </c>
      <c r="AB17" s="13">
        <f t="shared" si="7"/>
        <v>0</v>
      </c>
      <c r="AC17" s="13">
        <f t="shared" si="7"/>
        <v>0</v>
      </c>
      <c r="AD17" s="13">
        <f t="shared" si="7"/>
        <v>0</v>
      </c>
      <c r="AE17" s="13">
        <f t="shared" si="7"/>
        <v>0</v>
      </c>
      <c r="AF17" s="13">
        <f t="shared" si="7"/>
        <v>0</v>
      </c>
      <c r="AG17" s="6">
        <f t="shared" si="7"/>
        <v>0</v>
      </c>
    </row>
    <row r="18" spans="2:33" ht="15" thickBot="1" x14ac:dyDescent="0.35">
      <c r="B18" s="119"/>
      <c r="C18" s="13">
        <f t="shared" si="6"/>
        <v>1056</v>
      </c>
      <c r="D18" s="60" t="s">
        <v>25</v>
      </c>
      <c r="E18" s="61">
        <f>E16-E14</f>
        <v>0</v>
      </c>
      <c r="F18" s="59">
        <f t="shared" si="7"/>
        <v>0</v>
      </c>
      <c r="G18" s="59">
        <f t="shared" si="7"/>
        <v>0</v>
      </c>
      <c r="H18" s="59">
        <f t="shared" si="7"/>
        <v>0</v>
      </c>
      <c r="I18" s="59">
        <f t="shared" si="7"/>
        <v>0</v>
      </c>
      <c r="J18" s="59">
        <f t="shared" si="7"/>
        <v>0</v>
      </c>
      <c r="K18" s="59">
        <f t="shared" si="7"/>
        <v>0</v>
      </c>
      <c r="L18" s="59">
        <f t="shared" si="7"/>
        <v>0</v>
      </c>
      <c r="M18" s="59">
        <f t="shared" si="7"/>
        <v>0</v>
      </c>
      <c r="N18" s="59">
        <f t="shared" si="7"/>
        <v>0</v>
      </c>
      <c r="O18" s="59">
        <f t="shared" si="7"/>
        <v>0</v>
      </c>
      <c r="P18" s="59">
        <f t="shared" si="7"/>
        <v>0</v>
      </c>
      <c r="Q18" s="59">
        <f t="shared" si="7"/>
        <v>0</v>
      </c>
      <c r="R18" s="59">
        <f t="shared" si="7"/>
        <v>0</v>
      </c>
      <c r="S18" s="59">
        <f t="shared" si="7"/>
        <v>0</v>
      </c>
      <c r="T18" s="59">
        <f t="shared" si="7"/>
        <v>0</v>
      </c>
      <c r="U18" s="59">
        <f t="shared" si="7"/>
        <v>0</v>
      </c>
      <c r="V18" s="59">
        <f t="shared" si="7"/>
        <v>0</v>
      </c>
      <c r="W18" s="59">
        <f t="shared" si="7"/>
        <v>0</v>
      </c>
      <c r="X18" s="59">
        <f t="shared" si="7"/>
        <v>0</v>
      </c>
      <c r="Y18" s="59">
        <f t="shared" si="7"/>
        <v>0</v>
      </c>
      <c r="Z18" s="59">
        <f t="shared" si="7"/>
        <v>0</v>
      </c>
      <c r="AA18" s="59">
        <f t="shared" si="7"/>
        <v>0</v>
      </c>
      <c r="AB18" s="59">
        <f t="shared" si="7"/>
        <v>0</v>
      </c>
      <c r="AC18" s="59">
        <f t="shared" si="7"/>
        <v>0</v>
      </c>
      <c r="AD18" s="59">
        <f t="shared" si="7"/>
        <v>0</v>
      </c>
      <c r="AE18" s="59">
        <f t="shared" si="7"/>
        <v>0</v>
      </c>
      <c r="AF18" s="59">
        <f t="shared" si="7"/>
        <v>0</v>
      </c>
      <c r="AG18" s="5">
        <f t="shared" si="7"/>
        <v>0</v>
      </c>
    </row>
  </sheetData>
  <mergeCells count="9">
    <mergeCell ref="B15:B16"/>
    <mergeCell ref="B17:B18"/>
    <mergeCell ref="E2:P2"/>
    <mergeCell ref="Q2:Y2"/>
    <mergeCell ref="Z2:AG2"/>
    <mergeCell ref="B6:B7"/>
    <mergeCell ref="B8:B9"/>
    <mergeCell ref="B10:B11"/>
    <mergeCell ref="B13:B14"/>
  </mergeCells>
  <conditionalFormatting sqref="E10:AG11">
    <cfRule type="cellIs" dxfId="8" priority="3" operator="lessThan">
      <formula>0</formula>
    </cfRule>
    <cfRule type="cellIs" dxfId="7" priority="4" operator="greaterThan">
      <formula>0</formula>
    </cfRule>
  </conditionalFormatting>
  <conditionalFormatting sqref="E17:AG18">
    <cfRule type="cellIs" dxfId="6" priority="1" operator="lessThan">
      <formula>0</formula>
    </cfRule>
    <cfRule type="cellIs" dxfId="5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78147-6FF7-465D-B93E-01BC00F0135F}">
  <sheetPr>
    <tabColor rgb="FF92D050"/>
  </sheetPr>
  <dimension ref="A1:AG18"/>
  <sheetViews>
    <sheetView showGridLines="0" workbookViewId="0"/>
  </sheetViews>
  <sheetFormatPr baseColWidth="10" defaultRowHeight="14.4" x14ac:dyDescent="0.3"/>
  <cols>
    <col min="2" max="2" width="9.21875" bestFit="1" customWidth="1"/>
    <col min="3" max="3" width="8.77734375" bestFit="1" customWidth="1"/>
    <col min="4" max="4" width="7.77734375" customWidth="1"/>
    <col min="5" max="8" width="5.5546875" customWidth="1"/>
    <col min="9" max="9" width="5.44140625" customWidth="1"/>
    <col min="10" max="16" width="5.5546875" customWidth="1"/>
    <col min="17" max="20" width="5.21875" customWidth="1"/>
    <col min="21" max="21" width="5.5546875" customWidth="1"/>
    <col min="22" max="22" width="6" customWidth="1"/>
    <col min="23" max="25" width="6.109375" customWidth="1"/>
    <col min="26" max="28" width="5.21875" customWidth="1"/>
    <col min="29" max="33" width="5.44140625" customWidth="1"/>
  </cols>
  <sheetData>
    <row r="1" spans="1:33" ht="15" thickBot="1" x14ac:dyDescent="0.35">
      <c r="A1" s="3" t="s">
        <v>30</v>
      </c>
    </row>
    <row r="2" spans="1:33" ht="15" thickBot="1" x14ac:dyDescent="0.35">
      <c r="E2" s="120" t="s">
        <v>116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2" t="s">
        <v>117</v>
      </c>
      <c r="R2" s="121"/>
      <c r="S2" s="121"/>
      <c r="T2" s="121"/>
      <c r="U2" s="121"/>
      <c r="V2" s="121"/>
      <c r="W2" s="121"/>
      <c r="X2" s="121"/>
      <c r="Y2" s="121"/>
      <c r="Z2" s="122" t="s">
        <v>118</v>
      </c>
      <c r="AA2" s="121"/>
      <c r="AB2" s="121"/>
      <c r="AC2" s="121"/>
      <c r="AD2" s="121"/>
      <c r="AE2" s="121"/>
      <c r="AF2" s="121"/>
      <c r="AG2" s="123"/>
    </row>
    <row r="3" spans="1:33" ht="79.8" thickBot="1" x14ac:dyDescent="0.35">
      <c r="E3" s="44" t="s">
        <v>7</v>
      </c>
      <c r="F3" s="45" t="s">
        <v>8</v>
      </c>
      <c r="G3" s="45" t="s">
        <v>9</v>
      </c>
      <c r="H3" s="46" t="s">
        <v>10</v>
      </c>
      <c r="I3" s="45" t="s">
        <v>11</v>
      </c>
      <c r="J3" s="45" t="s">
        <v>12</v>
      </c>
      <c r="K3" s="45" t="s">
        <v>13</v>
      </c>
      <c r="L3" s="45" t="s">
        <v>14</v>
      </c>
      <c r="M3" s="45" t="s">
        <v>108</v>
      </c>
      <c r="N3" s="45" t="s">
        <v>109</v>
      </c>
      <c r="O3" s="45" t="s">
        <v>19</v>
      </c>
      <c r="P3" s="45" t="s">
        <v>15</v>
      </c>
      <c r="Q3" s="45" t="s">
        <v>119</v>
      </c>
      <c r="R3" s="45" t="s">
        <v>120</v>
      </c>
      <c r="S3" s="45" t="s">
        <v>121</v>
      </c>
      <c r="T3" s="45" t="s">
        <v>122</v>
      </c>
      <c r="U3" s="45" t="s">
        <v>123</v>
      </c>
      <c r="V3" s="45" t="s">
        <v>124</v>
      </c>
      <c r="W3" s="45" t="s">
        <v>125</v>
      </c>
      <c r="X3" s="45" t="s">
        <v>126</v>
      </c>
      <c r="Y3" s="45" t="s">
        <v>127</v>
      </c>
      <c r="Z3" s="45" t="s">
        <v>128</v>
      </c>
      <c r="AA3" s="45" t="s">
        <v>129</v>
      </c>
      <c r="AB3" s="45" t="s">
        <v>130</v>
      </c>
      <c r="AC3" s="45" t="s">
        <v>131</v>
      </c>
      <c r="AD3" s="45" t="s">
        <v>132</v>
      </c>
      <c r="AE3" s="45" t="s">
        <v>133</v>
      </c>
      <c r="AF3" s="45" t="s">
        <v>134</v>
      </c>
      <c r="AG3" s="47" t="s">
        <v>135</v>
      </c>
    </row>
    <row r="4" spans="1:33" ht="16.95" customHeight="1" thickBot="1" x14ac:dyDescent="0.35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 x14ac:dyDescent="0.35">
      <c r="B5" s="24" t="s">
        <v>0</v>
      </c>
      <c r="C5" s="51" t="s">
        <v>22</v>
      </c>
      <c r="D5" s="98" t="s">
        <v>17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 x14ac:dyDescent="0.3">
      <c r="B6" s="124" t="s">
        <v>1</v>
      </c>
      <c r="C6" s="13" t="str">
        <f>'1'!B4</f>
        <v>F26</v>
      </c>
      <c r="D6" s="99" t="s">
        <v>24</v>
      </c>
      <c r="E6" s="64">
        <f>E13</f>
        <v>0</v>
      </c>
      <c r="F6" s="65">
        <v>60</v>
      </c>
      <c r="G6" s="65">
        <f t="shared" ref="G6:AG6" si="0">G13/(HOUR(G$5+"00:01:00"-G$4)+MINUTE(G$5+"00:01:00"-G$4)/60)</f>
        <v>630</v>
      </c>
      <c r="H6" s="65">
        <f t="shared" si="0"/>
        <v>400</v>
      </c>
      <c r="I6" s="65">
        <f t="shared" si="0"/>
        <v>320</v>
      </c>
      <c r="J6" s="65">
        <f t="shared" si="0"/>
        <v>150</v>
      </c>
      <c r="K6" s="65">
        <f t="shared" si="0"/>
        <v>280</v>
      </c>
      <c r="L6" s="65">
        <f t="shared" si="0"/>
        <v>172.8</v>
      </c>
      <c r="M6" s="65">
        <f t="shared" si="0"/>
        <v>270</v>
      </c>
      <c r="N6" s="65">
        <f t="shared" si="0"/>
        <v>292.5</v>
      </c>
      <c r="O6" s="65">
        <f t="shared" si="0"/>
        <v>187.2</v>
      </c>
      <c r="P6" s="65">
        <f t="shared" si="0"/>
        <v>0</v>
      </c>
      <c r="Q6" s="65">
        <f t="shared" si="0"/>
        <v>0</v>
      </c>
      <c r="R6" s="65">
        <f t="shared" si="0"/>
        <v>0</v>
      </c>
      <c r="S6" s="65">
        <f t="shared" si="0"/>
        <v>180</v>
      </c>
      <c r="T6" s="65">
        <f t="shared" si="0"/>
        <v>158.4</v>
      </c>
      <c r="U6" s="65">
        <f t="shared" si="0"/>
        <v>120</v>
      </c>
      <c r="V6" s="65">
        <f t="shared" si="0"/>
        <v>120</v>
      </c>
      <c r="W6" s="65">
        <f t="shared" si="0"/>
        <v>80</v>
      </c>
      <c r="X6" s="65">
        <f t="shared" si="0"/>
        <v>73.469387755102062</v>
      </c>
      <c r="Y6" s="65">
        <f t="shared" si="0"/>
        <v>180</v>
      </c>
      <c r="Z6" s="65">
        <f t="shared" si="0"/>
        <v>0</v>
      </c>
      <c r="AA6" s="65">
        <f t="shared" si="0"/>
        <v>0</v>
      </c>
      <c r="AB6" s="65">
        <f t="shared" si="0"/>
        <v>135</v>
      </c>
      <c r="AC6" s="65">
        <f t="shared" si="0"/>
        <v>65.454545454545453</v>
      </c>
      <c r="AD6" s="65">
        <f t="shared" si="0"/>
        <v>72</v>
      </c>
      <c r="AE6" s="65">
        <f t="shared" si="0"/>
        <v>100</v>
      </c>
      <c r="AF6" s="65">
        <f t="shared" si="0"/>
        <v>90</v>
      </c>
      <c r="AG6" s="66">
        <f t="shared" si="0"/>
        <v>180</v>
      </c>
    </row>
    <row r="7" spans="1:33" x14ac:dyDescent="0.3">
      <c r="B7" s="118"/>
      <c r="C7" s="13" t="str">
        <f t="shared" ref="C7:C11" si="1">C6</f>
        <v>F26</v>
      </c>
      <c r="D7" s="100" t="s">
        <v>25</v>
      </c>
      <c r="E7" s="54">
        <f t="shared" ref="E7:AG7" si="2">E14/(HOUR(E$5+"00:01:00"-E$4)+MINUTE(E$5+"00:01:00"-E$4)/60)</f>
        <v>0</v>
      </c>
      <c r="F7" s="55">
        <f t="shared" si="2"/>
        <v>0</v>
      </c>
      <c r="G7" s="55">
        <f t="shared" si="2"/>
        <v>0</v>
      </c>
      <c r="H7" s="55">
        <f t="shared" si="2"/>
        <v>0</v>
      </c>
      <c r="I7" s="55">
        <f t="shared" si="2"/>
        <v>0</v>
      </c>
      <c r="J7" s="55">
        <f t="shared" si="2"/>
        <v>0</v>
      </c>
      <c r="K7" s="55">
        <f t="shared" si="2"/>
        <v>0</v>
      </c>
      <c r="L7" s="55">
        <f t="shared" si="2"/>
        <v>0</v>
      </c>
      <c r="M7" s="55">
        <f t="shared" si="2"/>
        <v>0</v>
      </c>
      <c r="N7" s="55">
        <f t="shared" si="2"/>
        <v>0</v>
      </c>
      <c r="O7" s="55">
        <f t="shared" si="2"/>
        <v>0</v>
      </c>
      <c r="P7" s="55">
        <f t="shared" si="2"/>
        <v>0</v>
      </c>
      <c r="Q7" s="55">
        <f t="shared" si="2"/>
        <v>0</v>
      </c>
      <c r="R7" s="55">
        <f t="shared" si="2"/>
        <v>0</v>
      </c>
      <c r="S7" s="55">
        <f t="shared" si="2"/>
        <v>0</v>
      </c>
      <c r="T7" s="55">
        <f t="shared" si="2"/>
        <v>0</v>
      </c>
      <c r="U7" s="55">
        <f t="shared" si="2"/>
        <v>0</v>
      </c>
      <c r="V7" s="55">
        <f t="shared" si="2"/>
        <v>0</v>
      </c>
      <c r="W7" s="55">
        <f t="shared" si="2"/>
        <v>0</v>
      </c>
      <c r="X7" s="55">
        <f t="shared" si="2"/>
        <v>0</v>
      </c>
      <c r="Y7" s="55">
        <f t="shared" si="2"/>
        <v>0</v>
      </c>
      <c r="Z7" s="55">
        <f t="shared" si="2"/>
        <v>0</v>
      </c>
      <c r="AA7" s="55">
        <f t="shared" si="2"/>
        <v>0</v>
      </c>
      <c r="AB7" s="55">
        <f t="shared" si="2"/>
        <v>0</v>
      </c>
      <c r="AC7" s="55">
        <f t="shared" si="2"/>
        <v>0</v>
      </c>
      <c r="AD7" s="55">
        <f t="shared" si="2"/>
        <v>0</v>
      </c>
      <c r="AE7" s="55">
        <f t="shared" si="2"/>
        <v>0</v>
      </c>
      <c r="AF7" s="55">
        <f t="shared" si="2"/>
        <v>0</v>
      </c>
      <c r="AG7" s="56">
        <f t="shared" si="2"/>
        <v>0</v>
      </c>
    </row>
    <row r="8" spans="1:33" x14ac:dyDescent="0.3">
      <c r="B8" s="118" t="s">
        <v>2</v>
      </c>
      <c r="C8" s="13" t="str">
        <f t="shared" si="1"/>
        <v>F26</v>
      </c>
      <c r="D8" s="100" t="s">
        <v>24</v>
      </c>
      <c r="E8" s="54">
        <f t="shared" ref="E8:AG8" si="3">E15/(HOUR(E$5+"00:01:00"-E$4)+MINUTE(E$5+"00:01:00"-E$4)/60)</f>
        <v>0</v>
      </c>
      <c r="F8" s="55">
        <v>60</v>
      </c>
      <c r="G8" s="55">
        <f t="shared" si="3"/>
        <v>630</v>
      </c>
      <c r="H8" s="55">
        <f t="shared" si="3"/>
        <v>400</v>
      </c>
      <c r="I8" s="55">
        <f t="shared" si="3"/>
        <v>320</v>
      </c>
      <c r="J8" s="55">
        <f t="shared" si="3"/>
        <v>150</v>
      </c>
      <c r="K8" s="55">
        <f t="shared" si="3"/>
        <v>280</v>
      </c>
      <c r="L8" s="55">
        <f t="shared" si="3"/>
        <v>172.8</v>
      </c>
      <c r="M8" s="55">
        <f t="shared" si="3"/>
        <v>270</v>
      </c>
      <c r="N8" s="55">
        <f t="shared" si="3"/>
        <v>292.5</v>
      </c>
      <c r="O8" s="55">
        <f t="shared" si="3"/>
        <v>187.2</v>
      </c>
      <c r="P8" s="55">
        <f t="shared" si="3"/>
        <v>0</v>
      </c>
      <c r="Q8" s="55">
        <f t="shared" si="3"/>
        <v>0</v>
      </c>
      <c r="R8" s="55">
        <f t="shared" si="3"/>
        <v>0</v>
      </c>
      <c r="S8" s="55">
        <f t="shared" si="3"/>
        <v>180</v>
      </c>
      <c r="T8" s="55">
        <f t="shared" si="3"/>
        <v>158.4</v>
      </c>
      <c r="U8" s="55">
        <f t="shared" si="3"/>
        <v>120</v>
      </c>
      <c r="V8" s="55">
        <f t="shared" si="3"/>
        <v>120</v>
      </c>
      <c r="W8" s="55">
        <f t="shared" si="3"/>
        <v>80</v>
      </c>
      <c r="X8" s="55">
        <f t="shared" si="3"/>
        <v>73.469387755102062</v>
      </c>
      <c r="Y8" s="55">
        <f t="shared" si="3"/>
        <v>180</v>
      </c>
      <c r="Z8" s="55">
        <f t="shared" si="3"/>
        <v>0</v>
      </c>
      <c r="AA8" s="55">
        <f t="shared" si="3"/>
        <v>0</v>
      </c>
      <c r="AB8" s="55">
        <f t="shared" si="3"/>
        <v>135</v>
      </c>
      <c r="AC8" s="55">
        <f t="shared" si="3"/>
        <v>65.454545454545453</v>
      </c>
      <c r="AD8" s="55">
        <f t="shared" si="3"/>
        <v>72</v>
      </c>
      <c r="AE8" s="55">
        <f t="shared" si="3"/>
        <v>100</v>
      </c>
      <c r="AF8" s="55">
        <f t="shared" si="3"/>
        <v>90</v>
      </c>
      <c r="AG8" s="56">
        <f t="shared" si="3"/>
        <v>180</v>
      </c>
    </row>
    <row r="9" spans="1:33" x14ac:dyDescent="0.3">
      <c r="B9" s="118"/>
      <c r="C9" s="13" t="str">
        <f t="shared" si="1"/>
        <v>F26</v>
      </c>
      <c r="D9" s="100" t="s">
        <v>25</v>
      </c>
      <c r="E9" s="54">
        <f t="shared" ref="E9:AG9" si="4">E16/(HOUR(E$5+"00:01:00"-E$4)+MINUTE(E$5+"00:01:00"-E$4)/60)</f>
        <v>0</v>
      </c>
      <c r="F9" s="55">
        <f t="shared" si="4"/>
        <v>0</v>
      </c>
      <c r="G9" s="55">
        <f t="shared" si="4"/>
        <v>0</v>
      </c>
      <c r="H9" s="55">
        <f t="shared" si="4"/>
        <v>0</v>
      </c>
      <c r="I9" s="55">
        <f t="shared" si="4"/>
        <v>0</v>
      </c>
      <c r="J9" s="55">
        <f t="shared" si="4"/>
        <v>0</v>
      </c>
      <c r="K9" s="55">
        <f t="shared" si="4"/>
        <v>0</v>
      </c>
      <c r="L9" s="55">
        <f t="shared" si="4"/>
        <v>0</v>
      </c>
      <c r="M9" s="55">
        <f t="shared" si="4"/>
        <v>0</v>
      </c>
      <c r="N9" s="55">
        <f t="shared" si="4"/>
        <v>0</v>
      </c>
      <c r="O9" s="55">
        <f t="shared" si="4"/>
        <v>0</v>
      </c>
      <c r="P9" s="55">
        <f t="shared" si="4"/>
        <v>0</v>
      </c>
      <c r="Q9" s="55">
        <f t="shared" si="4"/>
        <v>0</v>
      </c>
      <c r="R9" s="55">
        <f t="shared" si="4"/>
        <v>0</v>
      </c>
      <c r="S9" s="55">
        <f t="shared" si="4"/>
        <v>0</v>
      </c>
      <c r="T9" s="55">
        <f t="shared" si="4"/>
        <v>0</v>
      </c>
      <c r="U9" s="55">
        <f t="shared" si="4"/>
        <v>0</v>
      </c>
      <c r="V9" s="55">
        <f t="shared" si="4"/>
        <v>0</v>
      </c>
      <c r="W9" s="55">
        <f t="shared" si="4"/>
        <v>0</v>
      </c>
      <c r="X9" s="55">
        <f t="shared" si="4"/>
        <v>0</v>
      </c>
      <c r="Y9" s="55">
        <f t="shared" si="4"/>
        <v>0</v>
      </c>
      <c r="Z9" s="55">
        <f t="shared" si="4"/>
        <v>0</v>
      </c>
      <c r="AA9" s="55">
        <f t="shared" si="4"/>
        <v>0</v>
      </c>
      <c r="AB9" s="55">
        <f t="shared" si="4"/>
        <v>0</v>
      </c>
      <c r="AC9" s="55">
        <f t="shared" si="4"/>
        <v>0</v>
      </c>
      <c r="AD9" s="55">
        <f t="shared" si="4"/>
        <v>0</v>
      </c>
      <c r="AE9" s="55">
        <f t="shared" si="4"/>
        <v>0</v>
      </c>
      <c r="AF9" s="55">
        <f t="shared" si="4"/>
        <v>0</v>
      </c>
      <c r="AG9" s="56">
        <f t="shared" si="4"/>
        <v>0</v>
      </c>
    </row>
    <row r="10" spans="1:33" x14ac:dyDescent="0.3">
      <c r="B10" s="118" t="s">
        <v>136</v>
      </c>
      <c r="C10" s="13" t="str">
        <f t="shared" si="1"/>
        <v>F26</v>
      </c>
      <c r="D10" s="100" t="s">
        <v>24</v>
      </c>
      <c r="E10" s="54">
        <f t="shared" ref="E10:AG10" si="5">E17/(HOUR(E$5+"00:01:00"-E$4)+MINUTE(E$5+"00:01:00"-E$4)/60)</f>
        <v>0</v>
      </c>
      <c r="F10" s="55">
        <f t="shared" si="5"/>
        <v>0</v>
      </c>
      <c r="G10" s="55">
        <f t="shared" si="5"/>
        <v>0</v>
      </c>
      <c r="H10" s="55">
        <f t="shared" si="5"/>
        <v>0</v>
      </c>
      <c r="I10" s="55">
        <f t="shared" si="5"/>
        <v>0</v>
      </c>
      <c r="J10" s="55">
        <f t="shared" si="5"/>
        <v>0</v>
      </c>
      <c r="K10" s="55">
        <f t="shared" si="5"/>
        <v>0</v>
      </c>
      <c r="L10" s="55">
        <f t="shared" si="5"/>
        <v>0</v>
      </c>
      <c r="M10" s="55">
        <f t="shared" si="5"/>
        <v>0</v>
      </c>
      <c r="N10" s="55">
        <f t="shared" si="5"/>
        <v>0</v>
      </c>
      <c r="O10" s="55">
        <f t="shared" si="5"/>
        <v>0</v>
      </c>
      <c r="P10" s="55">
        <f t="shared" si="5"/>
        <v>0</v>
      </c>
      <c r="Q10" s="55">
        <f t="shared" si="5"/>
        <v>0</v>
      </c>
      <c r="R10" s="55">
        <f t="shared" si="5"/>
        <v>0</v>
      </c>
      <c r="S10" s="55">
        <f t="shared" si="5"/>
        <v>0</v>
      </c>
      <c r="T10" s="55">
        <f t="shared" si="5"/>
        <v>0</v>
      </c>
      <c r="U10" s="55">
        <f t="shared" si="5"/>
        <v>0</v>
      </c>
      <c r="V10" s="55">
        <f t="shared" si="5"/>
        <v>0</v>
      </c>
      <c r="W10" s="55">
        <f t="shared" si="5"/>
        <v>0</v>
      </c>
      <c r="X10" s="55">
        <f t="shared" si="5"/>
        <v>0</v>
      </c>
      <c r="Y10" s="55">
        <f t="shared" si="5"/>
        <v>0</v>
      </c>
      <c r="Z10" s="55">
        <f t="shared" si="5"/>
        <v>0</v>
      </c>
      <c r="AA10" s="55">
        <f t="shared" si="5"/>
        <v>0</v>
      </c>
      <c r="AB10" s="55">
        <f t="shared" si="5"/>
        <v>0</v>
      </c>
      <c r="AC10" s="55">
        <f t="shared" si="5"/>
        <v>0</v>
      </c>
      <c r="AD10" s="55">
        <f t="shared" si="5"/>
        <v>0</v>
      </c>
      <c r="AE10" s="55">
        <f t="shared" si="5"/>
        <v>0</v>
      </c>
      <c r="AF10" s="55">
        <f t="shared" si="5"/>
        <v>0</v>
      </c>
      <c r="AG10" s="56">
        <f t="shared" si="5"/>
        <v>0</v>
      </c>
    </row>
    <row r="11" spans="1:33" ht="15" thickBot="1" x14ac:dyDescent="0.35">
      <c r="B11" s="119"/>
      <c r="C11" s="59" t="str">
        <f t="shared" si="1"/>
        <v>F26</v>
      </c>
      <c r="D11" s="101" t="s">
        <v>25</v>
      </c>
      <c r="E11" s="95">
        <f t="shared" ref="E11:AG11" si="6">E18/(HOUR(E$5+"00:01:00"-E$4)+MINUTE(E$5+"00:01:00"-E$4)/60)</f>
        <v>0</v>
      </c>
      <c r="F11" s="96">
        <f t="shared" si="6"/>
        <v>0</v>
      </c>
      <c r="G11" s="96">
        <f t="shared" si="6"/>
        <v>0</v>
      </c>
      <c r="H11" s="96">
        <f t="shared" si="6"/>
        <v>0</v>
      </c>
      <c r="I11" s="96">
        <f t="shared" si="6"/>
        <v>0</v>
      </c>
      <c r="J11" s="96">
        <f t="shared" si="6"/>
        <v>0</v>
      </c>
      <c r="K11" s="96">
        <f t="shared" si="6"/>
        <v>0</v>
      </c>
      <c r="L11" s="96">
        <f t="shared" si="6"/>
        <v>0</v>
      </c>
      <c r="M11" s="96">
        <f t="shared" si="6"/>
        <v>0</v>
      </c>
      <c r="N11" s="96">
        <f t="shared" si="6"/>
        <v>0</v>
      </c>
      <c r="O11" s="96">
        <f t="shared" si="6"/>
        <v>0</v>
      </c>
      <c r="P11" s="96">
        <f t="shared" si="6"/>
        <v>0</v>
      </c>
      <c r="Q11" s="96">
        <f t="shared" si="6"/>
        <v>0</v>
      </c>
      <c r="R11" s="96">
        <f t="shared" si="6"/>
        <v>0</v>
      </c>
      <c r="S11" s="96">
        <f t="shared" si="6"/>
        <v>0</v>
      </c>
      <c r="T11" s="96">
        <f t="shared" si="6"/>
        <v>0</v>
      </c>
      <c r="U11" s="96">
        <f t="shared" si="6"/>
        <v>0</v>
      </c>
      <c r="V11" s="96">
        <f t="shared" si="6"/>
        <v>0</v>
      </c>
      <c r="W11" s="96">
        <f t="shared" si="6"/>
        <v>0</v>
      </c>
      <c r="X11" s="96">
        <f t="shared" si="6"/>
        <v>0</v>
      </c>
      <c r="Y11" s="96">
        <f t="shared" si="6"/>
        <v>0</v>
      </c>
      <c r="Z11" s="96">
        <f t="shared" si="6"/>
        <v>0</v>
      </c>
      <c r="AA11" s="96">
        <f t="shared" si="6"/>
        <v>0</v>
      </c>
      <c r="AB11" s="96">
        <f t="shared" si="6"/>
        <v>0</v>
      </c>
      <c r="AC11" s="96">
        <f t="shared" si="6"/>
        <v>0</v>
      </c>
      <c r="AD11" s="96">
        <f t="shared" si="6"/>
        <v>0</v>
      </c>
      <c r="AE11" s="96">
        <f t="shared" si="6"/>
        <v>0</v>
      </c>
      <c r="AF11" s="96">
        <f t="shared" si="6"/>
        <v>0</v>
      </c>
      <c r="AG11" s="97">
        <f t="shared" si="6"/>
        <v>0</v>
      </c>
    </row>
    <row r="12" spans="1:33" ht="15" thickBot="1" x14ac:dyDescent="0.35"/>
    <row r="13" spans="1:33" x14ac:dyDescent="0.3">
      <c r="B13" s="124" t="s">
        <v>1</v>
      </c>
      <c r="C13" s="13" t="str">
        <f>C6</f>
        <v>F26</v>
      </c>
      <c r="D13" s="53" t="s">
        <v>24</v>
      </c>
      <c r="E13" s="64">
        <v>0</v>
      </c>
      <c r="F13" s="65">
        <v>60</v>
      </c>
      <c r="G13" s="65">
        <v>630</v>
      </c>
      <c r="H13" s="65">
        <v>600</v>
      </c>
      <c r="I13" s="65">
        <v>480</v>
      </c>
      <c r="J13" s="65">
        <v>450</v>
      </c>
      <c r="K13" s="65">
        <v>420</v>
      </c>
      <c r="L13" s="65">
        <v>432</v>
      </c>
      <c r="M13" s="65">
        <v>540</v>
      </c>
      <c r="N13" s="65">
        <v>585</v>
      </c>
      <c r="O13" s="65">
        <v>468</v>
      </c>
      <c r="P13" s="65">
        <v>0</v>
      </c>
      <c r="Q13" s="65">
        <v>0</v>
      </c>
      <c r="R13" s="65">
        <v>0</v>
      </c>
      <c r="S13" s="65">
        <v>180</v>
      </c>
      <c r="T13" s="65">
        <v>396</v>
      </c>
      <c r="U13" s="65">
        <v>360</v>
      </c>
      <c r="V13" s="65">
        <v>360</v>
      </c>
      <c r="W13" s="65">
        <v>360</v>
      </c>
      <c r="X13" s="65">
        <v>257.14285714285722</v>
      </c>
      <c r="Y13" s="65">
        <v>180</v>
      </c>
      <c r="Z13" s="65">
        <v>0</v>
      </c>
      <c r="AA13" s="65">
        <v>0</v>
      </c>
      <c r="AB13" s="65">
        <v>270</v>
      </c>
      <c r="AC13" s="65">
        <v>360</v>
      </c>
      <c r="AD13" s="65">
        <v>360</v>
      </c>
      <c r="AE13" s="65">
        <v>300</v>
      </c>
      <c r="AF13" s="65">
        <v>180</v>
      </c>
      <c r="AG13" s="66">
        <v>180</v>
      </c>
    </row>
    <row r="14" spans="1:33" x14ac:dyDescent="0.3">
      <c r="B14" s="118"/>
      <c r="C14" s="13" t="str">
        <f t="shared" ref="C14:C18" si="7">C7</f>
        <v>F26</v>
      </c>
      <c r="D14" s="57" t="s">
        <v>25</v>
      </c>
      <c r="E14" s="54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55">
        <v>0</v>
      </c>
      <c r="V14" s="55">
        <v>0</v>
      </c>
      <c r="W14" s="55">
        <v>0</v>
      </c>
      <c r="X14" s="55">
        <v>0</v>
      </c>
      <c r="Y14" s="55">
        <v>0</v>
      </c>
      <c r="Z14" s="55">
        <v>0</v>
      </c>
      <c r="AA14" s="55">
        <v>0</v>
      </c>
      <c r="AB14" s="55">
        <v>0</v>
      </c>
      <c r="AC14" s="55">
        <v>0</v>
      </c>
      <c r="AD14" s="55">
        <v>0</v>
      </c>
      <c r="AE14" s="55">
        <v>0</v>
      </c>
      <c r="AF14" s="55">
        <v>0</v>
      </c>
      <c r="AG14" s="56">
        <v>0</v>
      </c>
    </row>
    <row r="15" spans="1:33" x14ac:dyDescent="0.3">
      <c r="B15" s="118" t="s">
        <v>2</v>
      </c>
      <c r="C15" s="13" t="str">
        <f t="shared" si="7"/>
        <v>F26</v>
      </c>
      <c r="D15" s="57" t="s">
        <v>24</v>
      </c>
      <c r="E15" s="54">
        <v>0</v>
      </c>
      <c r="F15" s="55">
        <v>60</v>
      </c>
      <c r="G15" s="55">
        <v>630</v>
      </c>
      <c r="H15" s="55">
        <v>600</v>
      </c>
      <c r="I15" s="55">
        <v>480</v>
      </c>
      <c r="J15" s="55">
        <v>450</v>
      </c>
      <c r="K15" s="55">
        <v>420</v>
      </c>
      <c r="L15" s="55">
        <v>432</v>
      </c>
      <c r="M15" s="55">
        <v>540</v>
      </c>
      <c r="N15" s="55">
        <v>585</v>
      </c>
      <c r="O15" s="55">
        <v>468</v>
      </c>
      <c r="P15" s="55">
        <v>0</v>
      </c>
      <c r="Q15" s="55">
        <v>0</v>
      </c>
      <c r="R15" s="55">
        <v>0</v>
      </c>
      <c r="S15" s="55">
        <v>180</v>
      </c>
      <c r="T15" s="55">
        <v>396</v>
      </c>
      <c r="U15" s="55">
        <v>360</v>
      </c>
      <c r="V15" s="55">
        <v>360</v>
      </c>
      <c r="W15" s="55">
        <v>360</v>
      </c>
      <c r="X15" s="55">
        <v>257.14285714285722</v>
      </c>
      <c r="Y15" s="55">
        <v>180</v>
      </c>
      <c r="Z15" s="55">
        <v>0</v>
      </c>
      <c r="AA15" s="55">
        <v>0</v>
      </c>
      <c r="AB15" s="55">
        <v>270</v>
      </c>
      <c r="AC15" s="55">
        <v>360</v>
      </c>
      <c r="AD15" s="55">
        <v>360</v>
      </c>
      <c r="AE15" s="55">
        <v>300</v>
      </c>
      <c r="AF15" s="55">
        <v>180</v>
      </c>
      <c r="AG15" s="56">
        <v>180</v>
      </c>
    </row>
    <row r="16" spans="1:33" x14ac:dyDescent="0.3">
      <c r="B16" s="118"/>
      <c r="C16" s="13" t="str">
        <f t="shared" si="7"/>
        <v>F26</v>
      </c>
      <c r="D16" s="57" t="s">
        <v>25</v>
      </c>
      <c r="E16" s="54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55">
        <v>0</v>
      </c>
      <c r="AD16" s="55">
        <v>0</v>
      </c>
      <c r="AE16" s="55">
        <v>0</v>
      </c>
      <c r="AF16" s="55">
        <v>0</v>
      </c>
      <c r="AG16" s="56">
        <v>0</v>
      </c>
    </row>
    <row r="17" spans="2:33" x14ac:dyDescent="0.3">
      <c r="B17" s="118" t="s">
        <v>136</v>
      </c>
      <c r="C17" s="13" t="str">
        <f t="shared" si="7"/>
        <v>F26</v>
      </c>
      <c r="D17" s="57" t="s">
        <v>24</v>
      </c>
      <c r="E17" s="58">
        <f>E15-E13</f>
        <v>0</v>
      </c>
      <c r="F17" s="13">
        <f t="shared" ref="F17:AG17" si="8">F15-F13</f>
        <v>0</v>
      </c>
      <c r="G17" s="13">
        <f t="shared" si="8"/>
        <v>0</v>
      </c>
      <c r="H17" s="13">
        <f t="shared" si="8"/>
        <v>0</v>
      </c>
      <c r="I17" s="13">
        <f t="shared" si="8"/>
        <v>0</v>
      </c>
      <c r="J17" s="13">
        <f t="shared" si="8"/>
        <v>0</v>
      </c>
      <c r="K17" s="13">
        <f t="shared" si="8"/>
        <v>0</v>
      </c>
      <c r="L17" s="13">
        <f t="shared" si="8"/>
        <v>0</v>
      </c>
      <c r="M17" s="13">
        <f t="shared" si="8"/>
        <v>0</v>
      </c>
      <c r="N17" s="13">
        <f t="shared" si="8"/>
        <v>0</v>
      </c>
      <c r="O17" s="13">
        <f t="shared" si="8"/>
        <v>0</v>
      </c>
      <c r="P17" s="13">
        <f t="shared" si="8"/>
        <v>0</v>
      </c>
      <c r="Q17" s="13">
        <f t="shared" si="8"/>
        <v>0</v>
      </c>
      <c r="R17" s="13">
        <f t="shared" si="8"/>
        <v>0</v>
      </c>
      <c r="S17" s="13">
        <f t="shared" si="8"/>
        <v>0</v>
      </c>
      <c r="T17" s="13">
        <f t="shared" si="8"/>
        <v>0</v>
      </c>
      <c r="U17" s="13">
        <f t="shared" si="8"/>
        <v>0</v>
      </c>
      <c r="V17" s="13">
        <f t="shared" si="8"/>
        <v>0</v>
      </c>
      <c r="W17" s="13">
        <f t="shared" si="8"/>
        <v>0</v>
      </c>
      <c r="X17" s="13">
        <f t="shared" si="8"/>
        <v>0</v>
      </c>
      <c r="Y17" s="13">
        <f t="shared" si="8"/>
        <v>0</v>
      </c>
      <c r="Z17" s="13">
        <f t="shared" si="8"/>
        <v>0</v>
      </c>
      <c r="AA17" s="13">
        <f t="shared" si="8"/>
        <v>0</v>
      </c>
      <c r="AB17" s="13">
        <f t="shared" si="8"/>
        <v>0</v>
      </c>
      <c r="AC17" s="13">
        <f t="shared" si="8"/>
        <v>0</v>
      </c>
      <c r="AD17" s="13">
        <f t="shared" si="8"/>
        <v>0</v>
      </c>
      <c r="AE17" s="13">
        <f t="shared" si="8"/>
        <v>0</v>
      </c>
      <c r="AF17" s="13">
        <f t="shared" si="8"/>
        <v>0</v>
      </c>
      <c r="AG17" s="6">
        <f t="shared" si="8"/>
        <v>0</v>
      </c>
    </row>
    <row r="18" spans="2:33" ht="15" thickBot="1" x14ac:dyDescent="0.35">
      <c r="B18" s="119"/>
      <c r="C18" s="13" t="str">
        <f t="shared" si="7"/>
        <v>F26</v>
      </c>
      <c r="D18" s="60" t="s">
        <v>25</v>
      </c>
      <c r="E18" s="61">
        <f>E16-E14</f>
        <v>0</v>
      </c>
      <c r="F18" s="59">
        <f t="shared" ref="F18:AG18" si="9">F16-F14</f>
        <v>0</v>
      </c>
      <c r="G18" s="59">
        <f t="shared" si="9"/>
        <v>0</v>
      </c>
      <c r="H18" s="59">
        <f t="shared" si="9"/>
        <v>0</v>
      </c>
      <c r="I18" s="59">
        <f t="shared" si="9"/>
        <v>0</v>
      </c>
      <c r="J18" s="59">
        <f t="shared" si="9"/>
        <v>0</v>
      </c>
      <c r="K18" s="59">
        <f t="shared" si="9"/>
        <v>0</v>
      </c>
      <c r="L18" s="59">
        <f t="shared" si="9"/>
        <v>0</v>
      </c>
      <c r="M18" s="59">
        <f t="shared" si="9"/>
        <v>0</v>
      </c>
      <c r="N18" s="59">
        <f t="shared" si="9"/>
        <v>0</v>
      </c>
      <c r="O18" s="59">
        <f t="shared" si="9"/>
        <v>0</v>
      </c>
      <c r="P18" s="59">
        <f t="shared" si="9"/>
        <v>0</v>
      </c>
      <c r="Q18" s="59">
        <f t="shared" si="9"/>
        <v>0</v>
      </c>
      <c r="R18" s="59">
        <f t="shared" si="9"/>
        <v>0</v>
      </c>
      <c r="S18" s="59">
        <f t="shared" si="9"/>
        <v>0</v>
      </c>
      <c r="T18" s="59">
        <f t="shared" si="9"/>
        <v>0</v>
      </c>
      <c r="U18" s="59">
        <f t="shared" si="9"/>
        <v>0</v>
      </c>
      <c r="V18" s="59">
        <f t="shared" si="9"/>
        <v>0</v>
      </c>
      <c r="W18" s="59">
        <f t="shared" si="9"/>
        <v>0</v>
      </c>
      <c r="X18" s="59">
        <f t="shared" si="9"/>
        <v>0</v>
      </c>
      <c r="Y18" s="59">
        <f t="shared" si="9"/>
        <v>0</v>
      </c>
      <c r="Z18" s="59">
        <f t="shared" si="9"/>
        <v>0</v>
      </c>
      <c r="AA18" s="59">
        <f t="shared" si="9"/>
        <v>0</v>
      </c>
      <c r="AB18" s="59">
        <f t="shared" si="9"/>
        <v>0</v>
      </c>
      <c r="AC18" s="59">
        <f t="shared" si="9"/>
        <v>0</v>
      </c>
      <c r="AD18" s="59">
        <f t="shared" si="9"/>
        <v>0</v>
      </c>
      <c r="AE18" s="59">
        <f t="shared" si="9"/>
        <v>0</v>
      </c>
      <c r="AF18" s="59">
        <f t="shared" si="9"/>
        <v>0</v>
      </c>
      <c r="AG18" s="5">
        <f t="shared" si="9"/>
        <v>0</v>
      </c>
    </row>
  </sheetData>
  <mergeCells count="9">
    <mergeCell ref="Q2:Y2"/>
    <mergeCell ref="Z2:AG2"/>
    <mergeCell ref="B6:B7"/>
    <mergeCell ref="B8:B9"/>
    <mergeCell ref="B13:B14"/>
    <mergeCell ref="B15:B16"/>
    <mergeCell ref="B17:B18"/>
    <mergeCell ref="B10:B11"/>
    <mergeCell ref="E2:P2"/>
  </mergeCells>
  <conditionalFormatting sqref="E17:AG18">
    <cfRule type="cellIs" dxfId="4" priority="1" operator="lessThan">
      <formula>0</formula>
    </cfRule>
    <cfRule type="cellIs" dxfId="3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7834D-69C7-4513-9D2D-6C5CB7986702}">
  <sheetPr>
    <tabColor rgb="FF92D050"/>
  </sheetPr>
  <dimension ref="A1:C3"/>
  <sheetViews>
    <sheetView workbookViewId="0">
      <selection activeCell="B2" sqref="B2:C3"/>
    </sheetView>
  </sheetViews>
  <sheetFormatPr baseColWidth="10" defaultRowHeight="14.4" x14ac:dyDescent="0.3"/>
  <cols>
    <col min="3" max="3" width="16.21875" customWidth="1"/>
  </cols>
  <sheetData>
    <row r="1" spans="1:3" x14ac:dyDescent="0.3">
      <c r="A1" s="4" t="s">
        <v>70</v>
      </c>
    </row>
    <row r="2" spans="1:3" x14ac:dyDescent="0.3">
      <c r="B2" s="32" t="s">
        <v>22</v>
      </c>
      <c r="C2" s="32" t="s">
        <v>69</v>
      </c>
    </row>
    <row r="3" spans="1:3" x14ac:dyDescent="0.3">
      <c r="B3" s="13">
        <f>'1'!A4</f>
        <v>1056</v>
      </c>
      <c r="C3" s="13" t="s">
        <v>142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92D050"/>
  </sheetPr>
  <dimension ref="A1:H8"/>
  <sheetViews>
    <sheetView zoomScale="85" zoomScaleNormal="85" workbookViewId="0">
      <selection activeCell="G12" sqref="G12"/>
    </sheetView>
  </sheetViews>
  <sheetFormatPr baseColWidth="10" defaultRowHeight="14.4" x14ac:dyDescent="0.3"/>
  <cols>
    <col min="1" max="1" width="13.77734375" customWidth="1"/>
    <col min="3" max="3" width="11" customWidth="1"/>
    <col min="4" max="5" width="9.5546875" customWidth="1"/>
    <col min="6" max="6" width="9.21875" customWidth="1"/>
    <col min="7" max="7" width="8.77734375" customWidth="1"/>
    <col min="8" max="8" width="9.44140625" customWidth="1"/>
    <col min="9" max="14" width="6.21875" customWidth="1"/>
  </cols>
  <sheetData>
    <row r="1" spans="1:8" ht="15" customHeight="1" x14ac:dyDescent="0.3">
      <c r="A1" s="4" t="s">
        <v>32</v>
      </c>
      <c r="F1" s="33"/>
    </row>
    <row r="2" spans="1:8" ht="15" customHeight="1" thickBot="1" x14ac:dyDescent="0.35">
      <c r="A2" s="4"/>
      <c r="F2" s="33"/>
    </row>
    <row r="3" spans="1:8" ht="14.55" customHeight="1" x14ac:dyDescent="0.3">
      <c r="A3" s="135" t="s">
        <v>18</v>
      </c>
      <c r="B3" s="129" t="s">
        <v>22</v>
      </c>
      <c r="C3" s="129" t="s">
        <v>17</v>
      </c>
      <c r="D3" s="133" t="s">
        <v>111</v>
      </c>
      <c r="E3" s="133" t="s">
        <v>112</v>
      </c>
      <c r="F3" s="129" t="s">
        <v>113</v>
      </c>
      <c r="G3" s="129" t="s">
        <v>114</v>
      </c>
      <c r="H3" s="131" t="s">
        <v>115</v>
      </c>
    </row>
    <row r="4" spans="1:8" ht="15" thickBot="1" x14ac:dyDescent="0.35">
      <c r="A4" s="136"/>
      <c r="B4" s="130"/>
      <c r="C4" s="130"/>
      <c r="D4" s="134"/>
      <c r="E4" s="134"/>
      <c r="F4" s="130"/>
      <c r="G4" s="130"/>
      <c r="H4" s="132"/>
    </row>
    <row r="5" spans="1:8" x14ac:dyDescent="0.3">
      <c r="A5" s="125" t="s">
        <v>110</v>
      </c>
      <c r="B5" s="127">
        <f>'1'!A4</f>
        <v>1056</v>
      </c>
      <c r="C5" s="37" t="s">
        <v>24</v>
      </c>
      <c r="D5" s="38">
        <v>0.76</v>
      </c>
      <c r="E5" s="38">
        <v>0.86599999999999999</v>
      </c>
      <c r="F5" s="38">
        <v>0.83799999999999997</v>
      </c>
      <c r="G5" s="38">
        <v>0.89800000000000002</v>
      </c>
      <c r="H5" s="39">
        <v>0.90300000000000002</v>
      </c>
    </row>
    <row r="6" spans="1:8" ht="15" thickBot="1" x14ac:dyDescent="0.35">
      <c r="A6" s="126"/>
      <c r="B6" s="128"/>
      <c r="C6" s="36" t="s">
        <v>25</v>
      </c>
      <c r="D6" s="102" t="s">
        <v>202</v>
      </c>
      <c r="E6" s="102" t="s">
        <v>202</v>
      </c>
      <c r="F6" s="102" t="s">
        <v>202</v>
      </c>
      <c r="G6" s="102" t="s">
        <v>202</v>
      </c>
      <c r="H6" s="103" t="s">
        <v>202</v>
      </c>
    </row>
    <row r="7" spans="1:8" x14ac:dyDescent="0.3">
      <c r="A7" s="125" t="s">
        <v>203</v>
      </c>
      <c r="B7" s="127">
        <f>B5</f>
        <v>1056</v>
      </c>
      <c r="C7" s="37" t="s">
        <v>24</v>
      </c>
      <c r="D7" s="38">
        <v>1</v>
      </c>
      <c r="E7" s="38">
        <v>1</v>
      </c>
      <c r="F7" s="38">
        <v>1</v>
      </c>
      <c r="G7" s="38">
        <v>0.78200000000000003</v>
      </c>
      <c r="H7" s="39">
        <v>0.80400000000000005</v>
      </c>
    </row>
    <row r="8" spans="1:8" ht="15" thickBot="1" x14ac:dyDescent="0.35">
      <c r="A8" s="126"/>
      <c r="B8" s="128"/>
      <c r="C8" s="36" t="s">
        <v>25</v>
      </c>
      <c r="D8" s="102" t="s">
        <v>202</v>
      </c>
      <c r="E8" s="102" t="s">
        <v>202</v>
      </c>
      <c r="F8" s="102" t="s">
        <v>202</v>
      </c>
      <c r="G8" s="102" t="s">
        <v>202</v>
      </c>
      <c r="H8" s="103" t="s">
        <v>202</v>
      </c>
    </row>
  </sheetData>
  <mergeCells count="12">
    <mergeCell ref="H3:H4"/>
    <mergeCell ref="E3:E4"/>
    <mergeCell ref="F3:F4"/>
    <mergeCell ref="A3:A4"/>
    <mergeCell ref="B3:B4"/>
    <mergeCell ref="C3:C4"/>
    <mergeCell ref="D3:D4"/>
    <mergeCell ref="A7:A8"/>
    <mergeCell ref="B7:B8"/>
    <mergeCell ref="A5:A6"/>
    <mergeCell ref="B5:B6"/>
    <mergeCell ref="G3:G4"/>
  </mergeCells>
  <conditionalFormatting sqref="D5:H8">
    <cfRule type="cellIs" dxfId="2" priority="1" operator="lessThan">
      <formula>0.8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1</vt:lpstr>
      <vt:lpstr>3</vt:lpstr>
      <vt:lpstr>4</vt:lpstr>
      <vt:lpstr>5</vt:lpstr>
      <vt:lpstr>6</vt:lpstr>
      <vt:lpstr>7</vt:lpstr>
      <vt:lpstr>8</vt:lpstr>
      <vt:lpstr>9</vt:lpstr>
      <vt:lpstr>11</vt:lpstr>
      <vt:lpstr>12</vt:lpstr>
      <vt:lpstr>16</vt:lpstr>
      <vt:lpstr>20</vt:lpstr>
      <vt:lpstr>24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guzman roncal</cp:lastModifiedBy>
  <dcterms:created xsi:type="dcterms:W3CDTF">2021-09-06T23:59:50Z</dcterms:created>
  <dcterms:modified xsi:type="dcterms:W3CDTF">2025-07-11T03:25:39Z</dcterms:modified>
</cp:coreProperties>
</file>